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a_valenzuela\Desktop\"/>
    </mc:Choice>
  </mc:AlternateContent>
  <bookViews>
    <workbookView xWindow="0" yWindow="0" windowWidth="20490" windowHeight="7020"/>
  </bookViews>
  <sheets>
    <sheet name="EJEC. OCT-DIC.2022" sheetId="1" r:id="rId1"/>
  </sheets>
  <definedNames>
    <definedName name="_xlnm.Print_Area" localSheetId="0">'EJEC. OCT-DIC.2022'!$A$1:$Y$80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1" l="1"/>
  <c r="P37" i="1"/>
  <c r="R24" i="1" l="1"/>
  <c r="O56" i="1" l="1"/>
  <c r="J66" i="1" l="1"/>
  <c r="J57" i="1"/>
  <c r="N57" i="1"/>
  <c r="Q57" i="1"/>
  <c r="S57" i="1" s="1"/>
  <c r="R57" i="1"/>
  <c r="J55" i="1"/>
  <c r="J52" i="1"/>
  <c r="J36" i="1"/>
  <c r="J35" i="1"/>
  <c r="J34" i="1"/>
  <c r="J32" i="1"/>
  <c r="J31" i="1"/>
  <c r="Q40" i="1"/>
  <c r="Q38" i="1"/>
  <c r="Q34" i="1"/>
  <c r="Q36" i="1"/>
  <c r="J28" i="1" l="1"/>
  <c r="J26" i="1"/>
  <c r="J25" i="1"/>
  <c r="J23" i="1"/>
  <c r="J24" i="1"/>
  <c r="Q27" i="1" l="1"/>
  <c r="M22" i="1" l="1"/>
  <c r="L22" i="1"/>
  <c r="K22" i="1"/>
  <c r="I22" i="1"/>
  <c r="I37" i="1"/>
  <c r="I56" i="1"/>
  <c r="M19" i="1" l="1"/>
  <c r="L19" i="1"/>
  <c r="K19" i="1"/>
  <c r="I19" i="1"/>
  <c r="T56" i="1" l="1"/>
  <c r="U56" i="1"/>
  <c r="V56" i="1"/>
  <c r="P56" i="1"/>
  <c r="M56" i="1"/>
  <c r="S66" i="1"/>
  <c r="S36" i="1"/>
  <c r="S26" i="1"/>
  <c r="S25" i="1"/>
  <c r="Q25" i="1"/>
  <c r="Q26" i="1"/>
  <c r="P22" i="1"/>
  <c r="P19" i="1" s="1"/>
  <c r="H22" i="1"/>
  <c r="H19" i="1" s="1"/>
  <c r="N47" i="1"/>
  <c r="N46" i="1"/>
  <c r="N45" i="1"/>
  <c r="N44" i="1"/>
  <c r="N42" i="1"/>
  <c r="N40" i="1"/>
  <c r="S40" i="1" s="1"/>
  <c r="N38" i="1"/>
  <c r="N30" i="1"/>
  <c r="N34" i="1"/>
  <c r="N33" i="1" s="1"/>
  <c r="N31" i="1"/>
  <c r="N27" i="1"/>
  <c r="N25" i="1"/>
  <c r="P33" i="1"/>
  <c r="O33" i="1"/>
  <c r="O67" i="1" s="1"/>
  <c r="M33" i="1"/>
  <c r="L33" i="1"/>
  <c r="K33" i="1"/>
  <c r="K67" i="1" s="1"/>
  <c r="J33" i="1"/>
  <c r="I33" i="1"/>
  <c r="I67" i="1" s="1"/>
  <c r="H33" i="1"/>
  <c r="H37" i="1"/>
  <c r="H56" i="1"/>
  <c r="J65" i="1"/>
  <c r="J64" i="1"/>
  <c r="J63" i="1"/>
  <c r="J54" i="1"/>
  <c r="J53" i="1"/>
  <c r="J51" i="1"/>
  <c r="J50" i="1"/>
  <c r="J49" i="1"/>
  <c r="J48" i="1"/>
  <c r="J47" i="1"/>
  <c r="J46" i="1"/>
  <c r="J45" i="1"/>
  <c r="J44" i="1"/>
  <c r="J43" i="1"/>
  <c r="J42" i="1"/>
  <c r="J41" i="1"/>
  <c r="J40" i="1"/>
  <c r="J39" i="1"/>
  <c r="J38" i="1"/>
  <c r="J56" i="1" l="1"/>
  <c r="H67" i="1"/>
  <c r="J37" i="1"/>
  <c r="S34" i="1" l="1"/>
  <c r="Q33" i="1"/>
  <c r="J30" i="1" l="1"/>
  <c r="J29" i="1"/>
  <c r="J27" i="1"/>
  <c r="J22" i="1" l="1"/>
  <c r="J19" i="1" s="1"/>
  <c r="J67" i="1" l="1"/>
  <c r="R27" i="1"/>
  <c r="R26" i="1" l="1"/>
  <c r="R30" i="1" l="1"/>
  <c r="R25" i="1"/>
  <c r="Q64" i="1" l="1"/>
  <c r="N64" i="1"/>
  <c r="N53" i="1"/>
  <c r="Q50" i="1"/>
  <c r="N50" i="1"/>
  <c r="N37" i="1" s="1"/>
  <c r="Q47" i="1"/>
  <c r="S47" i="1" s="1"/>
  <c r="Q31" i="1"/>
  <c r="S31" i="1" s="1"/>
  <c r="S27" i="1"/>
  <c r="N23" i="1"/>
  <c r="N22" i="1" s="1"/>
  <c r="Q23" i="1"/>
  <c r="S50" i="1" l="1"/>
  <c r="Q22" i="1"/>
  <c r="S23" i="1"/>
  <c r="N19" i="1"/>
  <c r="N67" i="1"/>
  <c r="Q37" i="1"/>
  <c r="S38" i="1"/>
  <c r="S64" i="1"/>
  <c r="Q56" i="1"/>
  <c r="L56" i="1"/>
  <c r="P67" i="1"/>
  <c r="M37" i="1"/>
  <c r="M67" i="1" s="1"/>
  <c r="L37" i="1"/>
  <c r="R36" i="1"/>
  <c r="R31" i="1"/>
  <c r="L67" i="1" l="1"/>
  <c r="R67" i="1" s="1"/>
  <c r="O19" i="1"/>
  <c r="Q19" i="1"/>
  <c r="Q67" i="1"/>
  <c r="S67" i="1" s="1"/>
  <c r="S37" i="1"/>
  <c r="S19" i="1"/>
  <c r="R19" i="1"/>
</calcChain>
</file>

<file path=xl/sharedStrings.xml><?xml version="1.0" encoding="utf-8"?>
<sst xmlns="http://schemas.openxmlformats.org/spreadsheetml/2006/main" count="227" uniqueCount="140">
  <si>
    <t>INFORME DE EJECUCION FISICA Y FINANCIERA</t>
  </si>
  <si>
    <t>MISION: Promover el trabajo decente con el impulso de politicas públicas inclusivas y servicios modernos de proximidad a los actores socio-laborales, a fin de asegurar el acceso al empleo digno, la protección, desarrollo y seguridad social, el ejercicio de los derechos laborales y la paz sociolaboral.</t>
  </si>
  <si>
    <t>Capítulo:</t>
  </si>
  <si>
    <t>0209</t>
  </si>
  <si>
    <t>Subcapitulo:</t>
  </si>
  <si>
    <t>00</t>
  </si>
  <si>
    <t>Unidad Ejecutora:</t>
  </si>
  <si>
    <t>01</t>
  </si>
  <si>
    <t xml:space="preserve">PROGRAMAS PRESUPUESTARIOS
</t>
  </si>
  <si>
    <t>O12.-  Libre Ejercicio de los Derechos Laborales en el Sector Formal Privado.</t>
  </si>
  <si>
    <t>NUM. Y PRODUCTO</t>
  </si>
  <si>
    <t>Estrategia Nacional de Desarrollo a Contribuir</t>
  </si>
  <si>
    <t xml:space="preserve">UNIDAD DE MEDIDA </t>
  </si>
  <si>
    <t>ACTIVIDAD PRESUPUESTARIA</t>
  </si>
  <si>
    <t xml:space="preserve">Presupuesto Incicial   Aprobado 2022,  </t>
  </si>
  <si>
    <t>Modificaciones Presupuestarias 2022</t>
  </si>
  <si>
    <t xml:space="preserve">Presupuesto   2022,  Modificado Vigente </t>
  </si>
  <si>
    <t>Metas Fisicas para el año 2022</t>
  </si>
  <si>
    <t>% Fisica</t>
  </si>
  <si>
    <t>% Financiero</t>
  </si>
  <si>
    <t>Ejec</t>
  </si>
  <si>
    <t>Obj. Gral.</t>
  </si>
  <si>
    <t>Obj. Esp.</t>
  </si>
  <si>
    <t>% Fisica =C/A*100</t>
  </si>
  <si>
    <t>Financiera %=D/B*100</t>
  </si>
  <si>
    <t>O2 - Trabajadores y empleadores con servicio de inspección ofrecido en tiempo oportuno y de calidad.</t>
  </si>
  <si>
    <t>3.3.2</t>
  </si>
  <si>
    <t>No. De Inspecciones realizadas.</t>
  </si>
  <si>
    <t>0001 - Registro y control de acciones laborales.</t>
  </si>
  <si>
    <t>0002 - Verificación de las condiciones de trabajo.</t>
  </si>
  <si>
    <t>5875</t>
  </si>
  <si>
    <t>O3 - Trabajadores y empleadores con servicios de mediación y arbitraje laboral.</t>
  </si>
  <si>
    <t>No. de conflictos resueltos.</t>
  </si>
  <si>
    <t>0001 - Mediación y Arbitraje Laborales.</t>
  </si>
  <si>
    <t>O4 - Trabajadores y empleadores disponen de comité nacional de salarios fortalecido.</t>
  </si>
  <si>
    <t>No. De Tarifas de Salarios Minimos consensuadas.</t>
  </si>
  <si>
    <t>0001 - Tarifas de salarios minimos actualizadas.</t>
  </si>
  <si>
    <t>O5 -Trabajadores y empleadores en el régímen asalariado dependiente con Prevención y Erradicación sostenidad del Trabajo Infantil y sus peores formas.</t>
  </si>
  <si>
    <t>No. De trabajadores y empleadores Sensibilizados.</t>
  </si>
  <si>
    <t>0001 - Certificación Libre de Trabajo Infantil (LTI) en Sectores Productivos Implementado.</t>
  </si>
  <si>
    <t>O</t>
  </si>
  <si>
    <t>0002 - Estrategía de sensibilización Permanente Sobre los Riesgos del Trabajo Infantil Adoptada.</t>
  </si>
  <si>
    <t xml:space="preserve">0003 - Retirada de Niños, Niñas y Adolescentes del Trabajo Infantil </t>
  </si>
  <si>
    <t>O6 - Trabajadores y empleadores tienen acceso a Asistencia Júdicial gratuita ante instancias júdiciales y administrativas.</t>
  </si>
  <si>
    <t>No. De Trabajadores y empleadores con asistencia judicial gratuita.</t>
  </si>
  <si>
    <t xml:space="preserve">0001 - Servicios de Asistencia y Orientación Júdicial </t>
  </si>
  <si>
    <t>O7 -Actores socio-laborales sensibilizados en materia de Igualdad de Oportunidades y No Discriminación en el ámbito laboral.</t>
  </si>
  <si>
    <t>No. De Trabajdores y empleadores atendidos.</t>
  </si>
  <si>
    <t>0001 - Atención Integral a Personas con Discapacidad y Grupos en Condiciones de Vulnerabilidad en el Trabajo.</t>
  </si>
  <si>
    <t>0002 - Promoción de Igualdad de Género en el Trabajo.</t>
  </si>
  <si>
    <t>O13.- Promoción de la Seguridad Social de los Trabajadores y Trabajadoras: Ambiente sano y seguro.</t>
  </si>
  <si>
    <t>O2 - Empresas reciben certificación en materia de Seguridad y Salud en el Trabajo.</t>
  </si>
  <si>
    <t>2.3.1</t>
  </si>
  <si>
    <t>No. De empresas certificadas.</t>
  </si>
  <si>
    <t>0001 - Comité Mixtos Seguridad y Salud Constituidos en los Lugares de Trabajo</t>
  </si>
  <si>
    <t>0002 - Promoción de las Normas de Prevención de Riesgos Laborales (Prl).</t>
  </si>
  <si>
    <t>O3 - Trabajadores y empleadores con asistencia en la prevención de Riesgos Laborales Implementada.</t>
  </si>
  <si>
    <t>O20.- Aumento del empleo</t>
  </si>
  <si>
    <t>O2 - Jóvenes de 18 a 35 años con Programa de empleabilidad Juvenil implementado.</t>
  </si>
  <si>
    <t>3.4.2</t>
  </si>
  <si>
    <t>No. Jóvenes de 15 a 35 años capacitados para la empleabilidad.</t>
  </si>
  <si>
    <t>0001 - Modalidad de Entrenamiento para la Inserción Laboral (EIL)  Implementado.</t>
  </si>
  <si>
    <t>0002 - Modalidad de Competecias Básicas (DCB), Capacitación Técnico Vocacional (CTV) y Pasantia Laboral Implementada.</t>
  </si>
  <si>
    <t>O3 - Mujeres con programas de empleabilidad juvenil implementado.</t>
  </si>
  <si>
    <t>No. De Mujeres demandantes de empleo capacitados para la empleabilidad.</t>
  </si>
  <si>
    <t>0001 - Modalidad de Entrenamiento para la Inserción Laboral (EIL)  Implementada.</t>
  </si>
  <si>
    <t>O4 - Personas con discapacidad disponen de programa de empleabilidad juvenil implementado.</t>
  </si>
  <si>
    <t>No. de personas con discapacidad para la empleabilidad.</t>
  </si>
  <si>
    <t>05 - Personas de 18 a 55 años con programa de empleos temporales puesto en marcha.</t>
  </si>
  <si>
    <t>No. De Personas de 18 a 55 años colocados en empleos temporales.</t>
  </si>
  <si>
    <t>0001 - Capacitación y Ubicación de Puestos de Trabajo Temporales.</t>
  </si>
  <si>
    <t>7468</t>
  </si>
  <si>
    <t>O6 - Mujeres con programa de Empleos Temporales puesto en marcha.</t>
  </si>
  <si>
    <t>No. De  Mujeres con programa de Empleos Temporales puest en marcha.</t>
  </si>
  <si>
    <t>7469</t>
  </si>
  <si>
    <t>O7 - Personas con discapacidad disponen de Empleos temporales puesto en marcha.</t>
  </si>
  <si>
    <t>No. De  Personas con discapacidad disponen de Empleos temporales.</t>
  </si>
  <si>
    <t>7470</t>
  </si>
  <si>
    <t>O8 - Personas de 18 a 55 y empleadores disponen de Servicio Naciona de Empleo fortalecido Institucionalmente.</t>
  </si>
  <si>
    <t>No. De personas de 18 a 35 atendidos a través del Servicio Naciona de Empleo.</t>
  </si>
  <si>
    <t>0001 - Transformación digital del  Servicio Nacional de Empleo puesto en marcha.</t>
  </si>
  <si>
    <t>0002 - Oficinas territoriales de Empleos adeacuadas para el Servicio Nacional de Empleo.</t>
  </si>
  <si>
    <t>0003 - Alianzas estrategícas y Coordinación Insterintitucional Fortalecidas.</t>
  </si>
  <si>
    <t>7471</t>
  </si>
  <si>
    <t>O9 - Mujeres  y empleadores disponen de Servicio Naciona de Empleo fortalecido Institucionalmente.</t>
  </si>
  <si>
    <t>No. De mujeres  atendidas  a través del Servicio Naciona de Empleo.</t>
  </si>
  <si>
    <t>0002 - Oficinas terriotoriales de Empleos adeacuadas para el Servicio Nacional de Empleo.</t>
  </si>
  <si>
    <t>7472</t>
  </si>
  <si>
    <t>10 - Personas con discapacidad y empleadores disponen de Servicio Naciona de Empleo fortalecido Institucionalmente.</t>
  </si>
  <si>
    <t>No. Personas con discapacidad   atendidos  a través del Servicio Naciona de Empleo.</t>
  </si>
  <si>
    <t>6807</t>
  </si>
  <si>
    <t>11 - Demandantes de empleos con servicios de intermediación de empleo moderna, integrada de proximidad al ciudadano.</t>
  </si>
  <si>
    <t>No. de Demandantes de Empleos atendidos</t>
  </si>
  <si>
    <t>0001 - Orientación y Ubicación de puesto de trabajo.</t>
  </si>
  <si>
    <t>0002 - Promoción de Empleo en el Mercado Laboral</t>
  </si>
  <si>
    <t>6808</t>
  </si>
  <si>
    <t>12 - Demandantes de empleo capacitado para la empleabilidad.</t>
  </si>
  <si>
    <t>No. Demandantes de empleos formados.</t>
  </si>
  <si>
    <t>0001 - Formación Ocupacional Especializada.</t>
  </si>
  <si>
    <t>0002 - Formación para la Empleabilidad y el Autoempleo.</t>
  </si>
  <si>
    <t>6915</t>
  </si>
  <si>
    <t>13 - Actores Socio-laborales disponen de investigación del Mercado Laboral con prospección de empleo.</t>
  </si>
  <si>
    <t>No. Estudios del Mecado Laboral realizado.</t>
  </si>
  <si>
    <t>0001 - Información del Mercado Laboral y Politicas de Empleo.</t>
  </si>
  <si>
    <t>TOTAL GENERAL PROGRAMAS SUSTANTIVOS O12, O13 Y O21</t>
  </si>
  <si>
    <t>Condensado Ejec. Financiera.(D)</t>
  </si>
  <si>
    <t xml:space="preserve"> CODIGO-SIGEF</t>
  </si>
  <si>
    <t>0003 - Empresas Evaluadas y Monitoreadas.</t>
  </si>
  <si>
    <t>OCTUBRE - DICIEMBRE., 2022</t>
  </si>
  <si>
    <t>Programación Fisica Financiera       Octubre - Diciembre.. 2022</t>
  </si>
  <si>
    <t>Ejecución Fisica Financiera              Octubre - Diciembre.. 2022</t>
  </si>
  <si>
    <t>% de Ejecución Fisico-Finanaciero,        Octubre - Diciembre. 2022</t>
  </si>
  <si>
    <t>4to. Trimestre (Oct.- Dic.)</t>
  </si>
  <si>
    <t>Programación Fisica  Oct. - Dic.                          (A)</t>
  </si>
  <si>
    <t>Condensado Prog. Financiera Oct. - Dic. (B)</t>
  </si>
  <si>
    <t>Ejecución Fisica,  Oct.- Dic.                     (C)</t>
  </si>
  <si>
    <t>Ejecución Financiera,   Oct. - Dic.   (D)</t>
  </si>
  <si>
    <t xml:space="preserve">Programación Financiera Oct.- Dic.              (B)                 </t>
  </si>
  <si>
    <t xml:space="preserve">                                                                    Parrafo explicativo-Causas de desviacion Financiera, Oct-Dic. 2022</t>
  </si>
  <si>
    <t xml:space="preserve">                                                                    Parrafo explicativo- Causas de desviacion Fisica, Oct. Dic. 2022.</t>
  </si>
  <si>
    <r>
      <t>VISION:</t>
    </r>
    <r>
      <rPr>
        <sz val="11"/>
        <color theme="1"/>
        <rFont val="Calibri"/>
        <family val="2"/>
        <scheme val="minor"/>
      </rPr>
      <t xml:space="preserve"> Ser una institución reconocidad por su liderazgo en el empleo decente, la protección desarrollo y seguridad social, que facilita la inserción en el empleo formal, la incorporación a la seguridad social y garantiza los derechos laborales sustentados en la exelencia, trabajo en equipo y servicios inclusivos de proximidad a la ciudadania. </t>
    </r>
  </si>
  <si>
    <t>Reclasificacion de este producto a otros para completar el pago de la nomina fija de empleados.</t>
  </si>
  <si>
    <t>Reclasificacion de nomina de Empleo ya 42 empleados de la DGE estaban erroneamente clasificados en otros programas.</t>
  </si>
  <si>
    <t>Compensacion de fondos dejados de registrar en programa 21 de enero a julio 2022 para poder pagar incentivo por cumplimiento de objetivos al personal.</t>
  </si>
  <si>
    <t>Completivo remuneraciones al personal nómina de empleados fijos más las contribuciones de la seguridad social.</t>
  </si>
  <si>
    <t>El aumento en el cumplimiento de las metas fisicas,  se debe al incremento de los operativos en conjunto  de Seguridad y Salud en el Trabajo y Trabajo Infantil, focalizados  en los sectores Agrícola  y Comercio.</t>
  </si>
  <si>
    <t xml:space="preserve">
Hubo un incremento en los conflictos laborales entre empleadores y trabajadores, que provocó un aumento en las mediaciones laborales ( en acuerdos y no acuerdos.)  
</t>
  </si>
  <si>
    <t>Se utilizó para el completivo remuneraciones al personal nómina de empleados fijos más las contribuciones de la seguridad social. Completivo insumos.</t>
  </si>
  <si>
    <t>Durante el trimestre no hubo cumplimiento de metas fisicas, porque las tarifas de salarios mínimos programadas se revisaron en los trimestres anteriores,  incluyendo la tarifa de salarios mínimos de las domésticas.</t>
  </si>
  <si>
    <t>En  la estrategias de sensibilización a trabajadores y empleadores, sobre la importancia de no trabajo infantil, se realizaron   acciones incluyendo  las zonas cañeras (Central Romana, CAEI, Porvenir, entre otros).</t>
  </si>
  <si>
    <t>Este produto su ejecución de metas, esta dentro del tiempo  esteblecido.</t>
  </si>
  <si>
    <t>Reclasificación de este producto a otros para completar el pago de la nómina fija de empleados.</t>
  </si>
  <si>
    <t>Se aumentó las sensibilizaciones en  tema de Igualdad de Oportunidades y no Discriminación se debe a la inclucción de los bateyes: Central Romana, CAEI, Barahona y San Cristóbal, a nacionales haitianos, por inicio de la zafra de los ingenios.</t>
  </si>
  <si>
    <t>Pago de viáticos y otros insumos en la realizacion de actividades.</t>
  </si>
  <si>
    <t>No se ha concluído el proceso de certificación de las empresas por el cumplimiento de la normativa laboral, entregando una carta de certificación hasta tanto se complete el expediente.</t>
  </si>
  <si>
    <t>Para este producto, la justificación del desvio fisico fisico esta en archivo Informe del Programa O21 -Aumento del Empleo, con sus explicaciones correspondiente, colocado en los archivos de evidencias .</t>
  </si>
  <si>
    <t xml:space="preserve"> Para este producto, la justificación del desvío físico, esta en archivo donde se presenta el Informe del Programa O21 -Aumento del Empleo, con sus explicaciones correspondiente, colocado en los archivos de evidencias. para el desvió financiero, la re-clasificación de este producto a otros para completar el pago de la nomina fija de empleados de la DGE.</t>
  </si>
  <si>
    <t xml:space="preserve">Para este producto, la justificación del desvío físico, esta en el informe del trimestre octubre-diciembre del Programa O21 -Aumento del Empleo, con sus explicaciones correspondiente, cargado en los archivos de evidencias. </t>
  </si>
  <si>
    <t>o</t>
  </si>
  <si>
    <r>
      <rPr>
        <b/>
        <sz val="10"/>
        <rFont val="Calibri"/>
        <family val="2"/>
      </rPr>
      <t>Nota</t>
    </r>
    <r>
      <rPr>
        <sz val="10"/>
        <rFont val="Calibri"/>
        <family val="2"/>
      </rPr>
      <t>: Este analisis fisico-financiero, solo se realiza a los Programas sustantivos y de producción terminal de este Ministerio de Trabajo: Prog. 012.-( Libre Ejercicio de los Derechos Laborales y Prog. 013.-(Promoción de la Seguridad Social de los Trabajadores y Trabajadoras: Ambiente sano y seguro), Prog. 021.-(Aumento del Empleo) . Las informaciones Estadisticas son productos de los analisis a los registros administrativos,  (Fuente financiera para el analisis, Reporte del SIGEF de fecha 31/12/2022).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</si>
</sst>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 _€_-;\-* #,##0\ _€_-;_-* &quot;-&quot;??\ _€_-;_-@_-"/>
    <numFmt numFmtId="165" formatCode="_(* #,##0_);_(* \(#,##0\);_(* &quot;-&quot;??_);_(@_)"/>
    <numFmt numFmtId="166" formatCode="_-* #,##0.00\ _€_-;\-* #,##0.00\ _€_-;_-* &quot;-&quot;??\ _€_-;_-@_-"/>
  </numFmts>
  <fonts count="18" x14ac:knownFonts="1">
    <font>
      <sz val="11"/>
      <color theme="1"/>
      <name val="Calibri"/>
      <family val="2"/>
      <scheme val="minor"/>
    </font>
    <font>
      <sz val="11"/>
      <color theme="1"/>
      <name val="Calibri"/>
      <family val="2"/>
      <scheme val="minor"/>
    </font>
    <font>
      <sz val="12"/>
      <name val="Calibri"/>
      <family val="2"/>
    </font>
    <font>
      <b/>
      <sz val="10"/>
      <color rgb="FF000000"/>
      <name val="Calibri"/>
      <family val="2"/>
      <scheme val="minor"/>
    </font>
    <font>
      <sz val="10"/>
      <color rgb="FF000000"/>
      <name val="Calibri"/>
      <family val="2"/>
      <scheme val="minor"/>
    </font>
    <font>
      <sz val="10"/>
      <color theme="1"/>
      <name val="Calibri"/>
      <family val="2"/>
      <scheme val="minor"/>
    </font>
    <font>
      <sz val="10"/>
      <name val="Calibri"/>
      <family val="2"/>
    </font>
    <font>
      <b/>
      <sz val="10"/>
      <name val="Calibri"/>
      <family val="2"/>
    </font>
    <font>
      <b/>
      <sz val="11"/>
      <color rgb="FF000000"/>
      <name val="Calibri"/>
      <family val="2"/>
      <scheme val="minor"/>
    </font>
    <font>
      <sz val="10"/>
      <name val="Arial"/>
      <family val="2"/>
    </font>
    <font>
      <sz val="9"/>
      <name val="Calibri"/>
      <family val="2"/>
    </font>
    <font>
      <sz val="10"/>
      <name val="Calibri"/>
      <family val="2"/>
      <scheme val="minor"/>
    </font>
    <font>
      <sz val="12"/>
      <color rgb="FF000000"/>
      <name val="Calibri"/>
      <family val="2"/>
      <scheme val="minor"/>
    </font>
    <font>
      <sz val="10"/>
      <color indexed="8"/>
      <name val="Calibri"/>
      <family val="2"/>
      <scheme val="minor"/>
    </font>
    <font>
      <sz val="11"/>
      <name val="Calibri"/>
      <family val="2"/>
      <scheme val="minor"/>
    </font>
    <font>
      <sz val="11"/>
      <color rgb="FF000000"/>
      <name val="Calibri"/>
      <family val="2"/>
      <scheme val="minor"/>
    </font>
    <font>
      <sz val="12"/>
      <color rgb="FF0070C0"/>
      <name val="Calibri"/>
      <family val="2"/>
    </font>
    <font>
      <sz val="9"/>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8"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cellStyleXfs>
  <cellXfs count="232">
    <xf numFmtId="0" fontId="0" fillId="0" borderId="0" xfId="0"/>
    <xf numFmtId="0" fontId="2" fillId="0" borderId="0" xfId="0" applyFont="1"/>
    <xf numFmtId="0" fontId="6" fillId="0" borderId="0" xfId="0" applyFont="1"/>
    <xf numFmtId="0" fontId="2" fillId="2" borderId="0" xfId="0" applyFont="1" applyFill="1"/>
    <xf numFmtId="43" fontId="2" fillId="0" borderId="0" xfId="0" applyNumberFormat="1" applyFont="1"/>
    <xf numFmtId="0" fontId="7" fillId="0" borderId="0" xfId="0" applyFont="1"/>
    <xf numFmtId="165" fontId="6" fillId="0" borderId="0" xfId="0" applyNumberFormat="1" applyFont="1"/>
    <xf numFmtId="43" fontId="6" fillId="0" borderId="0" xfId="1" applyFont="1" applyFill="1" applyBorder="1"/>
    <xf numFmtId="0" fontId="10" fillId="0" borderId="0" xfId="0" applyFont="1"/>
    <xf numFmtId="43" fontId="10" fillId="0" borderId="0" xfId="1" applyFont="1" applyFill="1" applyBorder="1"/>
    <xf numFmtId="43" fontId="2" fillId="0" borderId="0" xfId="1" applyFont="1" applyFill="1" applyBorder="1"/>
    <xf numFmtId="43" fontId="7" fillId="0" borderId="0" xfId="1" applyFont="1" applyFill="1" applyBorder="1"/>
    <xf numFmtId="43" fontId="6" fillId="0" borderId="0" xfId="0" applyNumberFormat="1" applyFont="1"/>
    <xf numFmtId="0" fontId="2" fillId="0" borderId="0" xfId="0" applyFont="1" applyAlignment="1">
      <alignment horizontal="center"/>
    </xf>
    <xf numFmtId="0" fontId="11" fillId="2" borderId="0" xfId="0" applyFont="1" applyFill="1"/>
    <xf numFmtId="0" fontId="11" fillId="0" borderId="0" xfId="0" applyFont="1"/>
    <xf numFmtId="0" fontId="5" fillId="2" borderId="1" xfId="0" applyFont="1" applyFill="1" applyBorder="1" applyAlignment="1">
      <alignment vertical="center" wrapText="1"/>
    </xf>
    <xf numFmtId="0" fontId="6" fillId="0" borderId="1" xfId="0" applyFont="1" applyBorder="1"/>
    <xf numFmtId="0" fontId="6" fillId="2" borderId="1" xfId="0" applyFont="1" applyFill="1" applyBorder="1"/>
    <xf numFmtId="0" fontId="7" fillId="2" borderId="1" xfId="0" applyFont="1" applyFill="1" applyBorder="1"/>
    <xf numFmtId="0" fontId="6" fillId="0" borderId="2" xfId="0" applyFont="1" applyBorder="1"/>
    <xf numFmtId="0" fontId="6" fillId="2" borderId="2" xfId="0" applyFont="1" applyFill="1" applyBorder="1"/>
    <xf numFmtId="0" fontId="2" fillId="0" borderId="0" xfId="0" applyFont="1" applyAlignment="1">
      <alignment horizontal="center" vertical="center"/>
    </xf>
    <xf numFmtId="0" fontId="11" fillId="2" borderId="0" xfId="0" applyFont="1" applyFill="1" applyAlignment="1">
      <alignment horizontal="center" vertical="center"/>
    </xf>
    <xf numFmtId="0" fontId="6" fillId="2" borderId="2"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11" fillId="0" borderId="0" xfId="0" applyFont="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10" fillId="0" borderId="0" xfId="0" applyFont="1" applyAlignment="1">
      <alignment vertical="center"/>
    </xf>
    <xf numFmtId="43" fontId="2" fillId="0" borderId="0" xfId="1" applyFont="1" applyFill="1" applyBorder="1" applyAlignment="1">
      <alignment vertical="center"/>
    </xf>
    <xf numFmtId="43" fontId="7" fillId="0" borderId="0" xfId="1" applyFont="1" applyFill="1" applyBorder="1" applyAlignment="1">
      <alignment vertical="center"/>
    </xf>
    <xf numFmtId="43" fontId="6" fillId="0" borderId="0" xfId="1" applyFont="1" applyFill="1" applyBorder="1" applyAlignment="1">
      <alignment vertical="center"/>
    </xf>
    <xf numFmtId="0" fontId="6" fillId="0" borderId="0" xfId="0" applyFont="1" applyAlignment="1">
      <alignment vertical="center"/>
    </xf>
    <xf numFmtId="2" fontId="6" fillId="0" borderId="0" xfId="0" applyNumberFormat="1" applyFont="1" applyAlignment="1">
      <alignment vertical="center"/>
    </xf>
    <xf numFmtId="164" fontId="15" fillId="4" borderId="1" xfId="0" applyNumberFormat="1" applyFont="1" applyFill="1" applyBorder="1" applyAlignment="1">
      <alignment vertical="center" wrapText="1"/>
    </xf>
    <xf numFmtId="0" fontId="15" fillId="4" borderId="1" xfId="0" applyFont="1" applyFill="1" applyBorder="1" applyAlignment="1">
      <alignmen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64" fontId="14" fillId="4" borderId="1" xfId="0" applyNumberFormat="1" applyFont="1" applyFill="1" applyBorder="1" applyAlignment="1">
      <alignment horizontal="center" vertical="center" wrapText="1"/>
    </xf>
    <xf numFmtId="165" fontId="15" fillId="4" borderId="1" xfId="0" applyNumberFormat="1" applyFont="1" applyFill="1" applyBorder="1" applyAlignment="1">
      <alignment vertical="center" wrapText="1"/>
    </xf>
    <xf numFmtId="43" fontId="14" fillId="4" borderId="1" xfId="0" applyNumberFormat="1" applyFont="1" applyFill="1" applyBorder="1" applyAlignment="1">
      <alignment vertical="center"/>
    </xf>
    <xf numFmtId="164" fontId="15" fillId="4" borderId="1" xfId="0" applyNumberFormat="1" applyFont="1" applyFill="1" applyBorder="1" applyAlignment="1">
      <alignment vertical="center"/>
    </xf>
    <xf numFmtId="165" fontId="8" fillId="4" borderId="1" xfId="0" applyNumberFormat="1" applyFont="1" applyFill="1" applyBorder="1" applyAlignment="1">
      <alignment horizontal="right" vertical="center" wrapText="1"/>
    </xf>
    <xf numFmtId="43" fontId="8" fillId="4" borderId="1" xfId="1" applyFont="1" applyFill="1" applyBorder="1" applyAlignment="1">
      <alignment vertical="center" wrapText="1"/>
    </xf>
    <xf numFmtId="164" fontId="15" fillId="4" borderId="7" xfId="0" applyNumberFormat="1" applyFont="1" applyFill="1" applyBorder="1" applyAlignment="1">
      <alignment vertical="center"/>
    </xf>
    <xf numFmtId="0" fontId="6" fillId="0" borderId="3" xfId="0" applyFont="1" applyBorder="1"/>
    <xf numFmtId="0" fontId="7" fillId="2" borderId="3" xfId="0" applyFont="1" applyFill="1" applyBorder="1"/>
    <xf numFmtId="49" fontId="6" fillId="2"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xf numFmtId="0" fontId="6" fillId="0" borderId="3" xfId="0" applyFont="1" applyBorder="1" applyAlignment="1">
      <alignment vertical="center"/>
    </xf>
    <xf numFmtId="0" fontId="14" fillId="3" borderId="11"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1" xfId="0" applyFont="1" applyFill="1" applyBorder="1" applyAlignment="1">
      <alignment vertical="center" wrapText="1"/>
    </xf>
    <xf numFmtId="43" fontId="14" fillId="4" borderId="11" xfId="0" applyNumberFormat="1" applyFont="1" applyFill="1" applyBorder="1" applyAlignment="1">
      <alignment vertical="center"/>
    </xf>
    <xf numFmtId="0" fontId="15" fillId="4" borderId="13" xfId="0" applyFont="1" applyFill="1" applyBorder="1" applyAlignment="1">
      <alignment vertical="center" wrapText="1"/>
    </xf>
    <xf numFmtId="164" fontId="15" fillId="4" borderId="11" xfId="0" applyNumberFormat="1" applyFont="1" applyFill="1" applyBorder="1" applyAlignment="1">
      <alignment vertical="center"/>
    </xf>
    <xf numFmtId="165" fontId="8" fillId="4" borderId="11" xfId="0" applyNumberFormat="1" applyFont="1" applyFill="1" applyBorder="1" applyAlignment="1">
      <alignment horizontal="right" vertical="center" wrapText="1"/>
    </xf>
    <xf numFmtId="43" fontId="14" fillId="4" borderId="1" xfId="1" applyFont="1" applyFill="1" applyBorder="1" applyAlignment="1">
      <alignment horizontal="center" vertical="center" wrapText="1"/>
    </xf>
    <xf numFmtId="49" fontId="13" fillId="3" borderId="13" xfId="2"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14" fillId="3" borderId="9"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2" fillId="0" borderId="24" xfId="0" applyFont="1" applyBorder="1"/>
    <xf numFmtId="0" fontId="2" fillId="0" borderId="0" xfId="0" applyFont="1" applyBorder="1"/>
    <xf numFmtId="43" fontId="2" fillId="0" borderId="0" xfId="0" applyNumberFormat="1" applyFont="1" applyBorder="1"/>
    <xf numFmtId="0" fontId="2" fillId="2" borderId="0" xfId="0" applyFont="1" applyFill="1" applyBorder="1"/>
    <xf numFmtId="164" fontId="2" fillId="0" borderId="0" xfId="0" applyNumberFormat="1" applyFont="1" applyBorder="1"/>
    <xf numFmtId="0" fontId="2" fillId="0" borderId="27" xfId="0" applyFont="1" applyBorder="1"/>
    <xf numFmtId="0" fontId="2" fillId="0" borderId="30" xfId="0" applyFont="1" applyBorder="1"/>
    <xf numFmtId="0" fontId="2" fillId="4" borderId="0" xfId="0" applyFont="1" applyFill="1" applyBorder="1" applyAlignment="1">
      <alignment horizontal="center"/>
    </xf>
    <xf numFmtId="0" fontId="2" fillId="4" borderId="31" xfId="0" applyFont="1" applyFill="1" applyBorder="1"/>
    <xf numFmtId="166" fontId="4" fillId="2" borderId="1" xfId="1" applyNumberFormat="1" applyFont="1" applyFill="1" applyBorder="1" applyAlignment="1">
      <alignment vertical="center"/>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vertical="center" wrapText="1"/>
    </xf>
    <xf numFmtId="164" fontId="4" fillId="2" borderId="1" xfId="1" applyNumberFormat="1" applyFont="1" applyFill="1" applyBorder="1" applyAlignment="1">
      <alignment vertical="center"/>
    </xf>
    <xf numFmtId="3" fontId="4" fillId="2" borderId="4" xfId="0" applyNumberFormat="1" applyFont="1" applyFill="1" applyBorder="1" applyAlignment="1">
      <alignment vertical="center" wrapText="1"/>
    </xf>
    <xf numFmtId="164" fontId="4" fillId="2" borderId="3" xfId="1" applyNumberFormat="1" applyFont="1" applyFill="1" applyBorder="1" applyAlignment="1">
      <alignment vertical="center"/>
    </xf>
    <xf numFmtId="43" fontId="4" fillId="2" borderId="1" xfId="1" applyFont="1" applyFill="1" applyBorder="1" applyAlignment="1">
      <alignment vertical="center"/>
    </xf>
    <xf numFmtId="3" fontId="4" fillId="2" borderId="3" xfId="0" applyNumberFormat="1" applyFont="1" applyFill="1" applyBorder="1" applyAlignment="1">
      <alignment horizontal="center" vertical="center" wrapText="1"/>
    </xf>
    <xf numFmtId="43" fontId="4" fillId="2" borderId="11" xfId="1" applyFont="1" applyFill="1" applyBorder="1" applyAlignment="1">
      <alignment vertical="center"/>
    </xf>
    <xf numFmtId="43" fontId="4" fillId="2" borderId="1" xfId="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164" fontId="4" fillId="2" borderId="1" xfId="1" applyNumberFormat="1" applyFont="1" applyFill="1" applyBorder="1" applyAlignment="1">
      <alignment horizontal="center" vertical="center"/>
    </xf>
    <xf numFmtId="43" fontId="4" fillId="2" borderId="3" xfId="1" applyFont="1" applyFill="1" applyBorder="1" applyAlignment="1">
      <alignment horizontal="center" vertical="center"/>
    </xf>
    <xf numFmtId="165" fontId="4" fillId="2" borderId="1" xfId="1" applyNumberFormat="1" applyFont="1" applyFill="1" applyBorder="1" applyAlignment="1">
      <alignment vertical="center" wrapText="1"/>
    </xf>
    <xf numFmtId="0" fontId="4" fillId="2" borderId="1" xfId="0" applyFont="1" applyFill="1" applyBorder="1" applyAlignment="1">
      <alignment vertical="center" wrapText="1"/>
    </xf>
    <xf numFmtId="43" fontId="4" fillId="2" borderId="1" xfId="1" applyFont="1" applyFill="1" applyBorder="1" applyAlignment="1">
      <alignment horizontal="center" vertical="center"/>
    </xf>
    <xf numFmtId="164" fontId="4" fillId="2" borderId="11" xfId="1" applyNumberFormat="1" applyFont="1" applyFill="1" applyBorder="1" applyAlignment="1">
      <alignment horizontal="center" vertical="center"/>
    </xf>
    <xf numFmtId="43" fontId="4" fillId="2" borderId="1" xfId="1" applyFont="1" applyFill="1" applyBorder="1" applyAlignment="1">
      <alignment horizontal="right" vertical="center"/>
    </xf>
    <xf numFmtId="164" fontId="4" fillId="2" borderId="3" xfId="1" applyNumberFormat="1" applyFont="1" applyFill="1" applyBorder="1" applyAlignment="1">
      <alignment horizontal="center" vertical="center"/>
    </xf>
    <xf numFmtId="165" fontId="4" fillId="2" borderId="1" xfId="1" applyNumberFormat="1" applyFont="1" applyFill="1" applyBorder="1" applyAlignment="1">
      <alignment horizontal="center" vertical="center"/>
    </xf>
    <xf numFmtId="43" fontId="4" fillId="2" borderId="11" xfId="1" applyFont="1" applyFill="1" applyBorder="1" applyAlignment="1">
      <alignment horizontal="center" vertical="center"/>
    </xf>
    <xf numFmtId="43" fontId="4" fillId="2" borderId="3" xfId="1" applyFont="1" applyFill="1" applyBorder="1" applyAlignment="1">
      <alignment horizontal="center" vertical="center" wrapText="1"/>
    </xf>
    <xf numFmtId="164" fontId="4" fillId="2" borderId="11" xfId="1" applyNumberFormat="1" applyFont="1" applyFill="1" applyBorder="1" applyAlignment="1">
      <alignment vertical="center"/>
    </xf>
    <xf numFmtId="43" fontId="2" fillId="2" borderId="20" xfId="1" applyFont="1" applyFill="1" applyBorder="1" applyAlignment="1">
      <alignment horizontal="left" vertical="center" wrapText="1"/>
    </xf>
    <xf numFmtId="43" fontId="16" fillId="2" borderId="20" xfId="0" applyNumberFormat="1" applyFont="1" applyFill="1" applyBorder="1" applyAlignment="1">
      <alignment horizontal="left" vertical="center" wrapText="1"/>
    </xf>
    <xf numFmtId="43" fontId="2" fillId="2" borderId="20" xfId="1" applyFont="1" applyFill="1" applyBorder="1"/>
    <xf numFmtId="0" fontId="2" fillId="2" borderId="0" xfId="0" applyFont="1" applyFill="1" applyBorder="1" applyAlignment="1">
      <alignment horizontal="center"/>
    </xf>
    <xf numFmtId="0" fontId="2" fillId="2" borderId="31" xfId="0" applyFont="1" applyFill="1" applyBorder="1"/>
    <xf numFmtId="43" fontId="2" fillId="2" borderId="0" xfId="1" applyFont="1" applyFill="1" applyBorder="1" applyAlignment="1">
      <alignment vertical="center" wrapText="1"/>
    </xf>
    <xf numFmtId="43" fontId="2" fillId="2" borderId="21" xfId="1" applyFont="1" applyFill="1" applyBorder="1" applyAlignment="1">
      <alignment vertical="center" wrapText="1"/>
    </xf>
    <xf numFmtId="0" fontId="2" fillId="2" borderId="20" xfId="0" applyFont="1" applyFill="1" applyBorder="1"/>
    <xf numFmtId="4" fontId="17" fillId="0" borderId="0" xfId="0" applyNumberFormat="1" applyFont="1" applyAlignment="1">
      <alignment vertical="center"/>
    </xf>
    <xf numFmtId="3" fontId="4" fillId="2" borderId="3"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3" fontId="2" fillId="5" borderId="20" xfId="1" applyFont="1" applyFill="1" applyBorder="1" applyAlignment="1">
      <alignment horizontal="left" vertical="center" wrapText="1"/>
    </xf>
    <xf numFmtId="43" fontId="16" fillId="5" borderId="20" xfId="0" applyNumberFormat="1" applyFont="1" applyFill="1" applyBorder="1" applyAlignment="1">
      <alignment horizontal="left" vertical="center" wrapText="1"/>
    </xf>
    <xf numFmtId="164" fontId="15" fillId="4" borderId="1" xfId="0" applyNumberFormat="1" applyFont="1" applyFill="1" applyBorder="1" applyAlignment="1">
      <alignment horizontal="center" vertical="center"/>
    </xf>
    <xf numFmtId="0" fontId="2" fillId="4" borderId="20" xfId="0" applyFont="1" applyFill="1" applyBorder="1" applyAlignment="1">
      <alignment horizontal="center"/>
    </xf>
    <xf numFmtId="0" fontId="2" fillId="4" borderId="20" xfId="0" applyFont="1" applyFill="1" applyBorder="1"/>
    <xf numFmtId="3" fontId="14" fillId="4" borderId="1" xfId="0" applyNumberFormat="1" applyFont="1" applyFill="1" applyBorder="1" applyAlignment="1">
      <alignment vertical="center" wrapText="1"/>
    </xf>
    <xf numFmtId="0" fontId="15" fillId="2" borderId="1" xfId="0" applyFont="1" applyFill="1" applyBorder="1" applyAlignment="1">
      <alignment vertical="center" wrapText="1"/>
    </xf>
    <xf numFmtId="0" fontId="14" fillId="3" borderId="9" xfId="0" applyFont="1" applyFill="1" applyBorder="1" applyAlignment="1">
      <alignment horizontal="center" vertical="center" wrapText="1"/>
    </xf>
    <xf numFmtId="0" fontId="2" fillId="6" borderId="1" xfId="0" applyFont="1" applyFill="1" applyBorder="1" applyAlignment="1">
      <alignment horizontal="center"/>
    </xf>
    <xf numFmtId="0" fontId="2" fillId="6" borderId="1" xfId="0" applyFont="1" applyFill="1" applyBorder="1"/>
    <xf numFmtId="43" fontId="4" fillId="2" borderId="15" xfId="1" applyFont="1" applyFill="1" applyBorder="1" applyAlignment="1">
      <alignment vertical="center"/>
    </xf>
    <xf numFmtId="43" fontId="2" fillId="2" borderId="21" xfId="0" applyNumberFormat="1" applyFont="1" applyFill="1" applyBorder="1"/>
    <xf numFmtId="43" fontId="14" fillId="6" borderId="1" xfId="0" applyNumberFormat="1" applyFont="1" applyFill="1" applyBorder="1" applyAlignment="1">
      <alignment vertical="center"/>
    </xf>
    <xf numFmtId="0" fontId="2" fillId="2" borderId="0" xfId="0" applyFont="1" applyFill="1" applyBorder="1" applyAlignment="1">
      <alignment horizontal="left" wrapText="1"/>
    </xf>
    <xf numFmtId="0" fontId="2" fillId="2" borderId="32" xfId="0" applyFont="1" applyFill="1" applyBorder="1" applyAlignment="1">
      <alignment horizontal="left" wrapText="1"/>
    </xf>
    <xf numFmtId="43" fontId="2" fillId="2" borderId="21" xfId="1" applyFont="1" applyFill="1" applyBorder="1" applyAlignment="1">
      <alignment horizontal="left" vertical="center" wrapText="1"/>
    </xf>
    <xf numFmtId="43" fontId="2" fillId="2" borderId="23" xfId="1" applyFont="1" applyFill="1" applyBorder="1" applyAlignment="1">
      <alignment horizontal="left" vertical="center" wrapText="1"/>
    </xf>
    <xf numFmtId="43" fontId="16" fillId="2" borderId="21" xfId="1" applyFont="1" applyFill="1" applyBorder="1" applyAlignment="1">
      <alignment horizontal="left" vertical="center" wrapText="1"/>
    </xf>
    <xf numFmtId="43" fontId="16" fillId="2" borderId="23" xfId="1" applyFont="1" applyFill="1" applyBorder="1" applyAlignment="1">
      <alignment horizontal="left" vertical="center" wrapText="1"/>
    </xf>
    <xf numFmtId="43" fontId="2" fillId="2" borderId="21" xfId="1" applyFont="1" applyFill="1" applyBorder="1" applyAlignment="1">
      <alignment horizontal="center" vertical="center"/>
    </xf>
    <xf numFmtId="43" fontId="2" fillId="2" borderId="23" xfId="1" applyFont="1" applyFill="1" applyBorder="1" applyAlignment="1">
      <alignment horizontal="center" vertical="center"/>
    </xf>
    <xf numFmtId="43" fontId="2" fillId="2" borderId="22" xfId="1" applyFont="1" applyFill="1" applyBorder="1" applyAlignment="1">
      <alignment horizontal="center" vertical="center"/>
    </xf>
    <xf numFmtId="43" fontId="2" fillId="2" borderId="22" xfId="1" applyFont="1" applyFill="1" applyBorder="1" applyAlignment="1">
      <alignment horizontal="left" vertical="center" wrapText="1"/>
    </xf>
    <xf numFmtId="0" fontId="2" fillId="3" borderId="25"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2" borderId="21" xfId="0" applyFont="1" applyFill="1" applyBorder="1" applyAlignment="1">
      <alignment horizontal="left" wrapText="1"/>
    </xf>
    <xf numFmtId="0" fontId="2" fillId="2" borderId="22" xfId="0" applyFont="1" applyFill="1" applyBorder="1" applyAlignment="1">
      <alignment horizontal="left" wrapText="1"/>
    </xf>
    <xf numFmtId="0" fontId="2" fillId="2" borderId="23" xfId="0" applyFont="1" applyFill="1" applyBorder="1" applyAlignment="1">
      <alignment horizontal="left" wrapText="1"/>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43" fontId="2" fillId="2" borderId="21" xfId="1" applyFont="1" applyFill="1" applyBorder="1" applyAlignment="1">
      <alignment horizontal="center"/>
    </xf>
    <xf numFmtId="43" fontId="2" fillId="2" borderId="22" xfId="1" applyFont="1" applyFill="1" applyBorder="1" applyAlignment="1">
      <alignment horizontal="center"/>
    </xf>
    <xf numFmtId="43" fontId="2" fillId="2" borderId="23" xfId="1" applyFont="1" applyFill="1" applyBorder="1" applyAlignment="1">
      <alignment horizontal="center"/>
    </xf>
    <xf numFmtId="43" fontId="16" fillId="2" borderId="21" xfId="0" applyNumberFormat="1" applyFont="1" applyFill="1" applyBorder="1" applyAlignment="1">
      <alignment horizontal="left" vertical="center" wrapText="1"/>
    </xf>
    <xf numFmtId="43" fontId="16" fillId="2" borderId="22" xfId="0" applyNumberFormat="1" applyFont="1" applyFill="1" applyBorder="1" applyAlignment="1">
      <alignment horizontal="left" vertical="center" wrapText="1"/>
    </xf>
    <xf numFmtId="43" fontId="16" fillId="2" borderId="23" xfId="0" applyNumberFormat="1" applyFont="1" applyFill="1" applyBorder="1" applyAlignment="1">
      <alignment horizontal="left" vertical="center" wrapText="1"/>
    </xf>
    <xf numFmtId="43" fontId="16" fillId="2" borderId="21" xfId="0" applyNumberFormat="1" applyFont="1" applyFill="1" applyBorder="1" applyAlignment="1">
      <alignment horizontal="left" vertical="top" wrapText="1"/>
    </xf>
    <xf numFmtId="43" fontId="16" fillId="2" borderId="22" xfId="0" applyNumberFormat="1" applyFont="1" applyFill="1" applyBorder="1" applyAlignment="1">
      <alignment horizontal="left" vertical="top" wrapText="1"/>
    </xf>
    <xf numFmtId="43" fontId="2" fillId="2" borderId="22" xfId="1" applyFont="1" applyFill="1" applyBorder="1" applyAlignment="1">
      <alignment horizontal="center" vertical="center" wrapText="1"/>
    </xf>
    <xf numFmtId="43" fontId="2" fillId="2" borderId="23" xfId="1" applyFont="1" applyFill="1" applyBorder="1" applyAlignment="1">
      <alignment horizontal="center" vertical="center" wrapText="1"/>
    </xf>
    <xf numFmtId="43" fontId="2" fillId="2" borderId="21" xfId="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left" vertical="center" wrapText="1"/>
    </xf>
    <xf numFmtId="49" fontId="13" fillId="3" borderId="13" xfId="2"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164" fontId="4" fillId="2" borderId="1" xfId="1" applyNumberFormat="1" applyFont="1" applyFill="1" applyBorder="1" applyAlignment="1">
      <alignment horizontal="center" vertical="center"/>
    </xf>
    <xf numFmtId="164" fontId="4" fillId="2" borderId="3" xfId="1" applyNumberFormat="1" applyFont="1" applyFill="1" applyBorder="1" applyAlignment="1">
      <alignment horizontal="center" vertical="center"/>
    </xf>
    <xf numFmtId="164" fontId="4" fillId="2" borderId="2" xfId="1" applyNumberFormat="1" applyFont="1" applyFill="1" applyBorder="1" applyAlignment="1">
      <alignment horizontal="center" vertical="center"/>
    </xf>
    <xf numFmtId="43" fontId="4" fillId="2" borderId="3" xfId="1" applyFont="1" applyFill="1" applyBorder="1" applyAlignment="1">
      <alignment horizontal="center" vertical="center" wrapText="1"/>
    </xf>
    <xf numFmtId="43" fontId="4" fillId="2" borderId="4" xfId="1" applyFont="1" applyFill="1" applyBorder="1" applyAlignment="1">
      <alignment horizontal="center" vertical="center" wrapText="1"/>
    </xf>
    <xf numFmtId="43" fontId="4" fillId="2" borderId="2" xfId="1" applyFont="1" applyFill="1" applyBorder="1" applyAlignment="1">
      <alignment horizontal="center"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164" fontId="4" fillId="2" borderId="4" xfId="1" applyNumberFormat="1" applyFont="1" applyFill="1" applyBorder="1" applyAlignment="1">
      <alignment horizontal="center" vertical="center"/>
    </xf>
    <xf numFmtId="49" fontId="13" fillId="3" borderId="14" xfId="2" applyNumberFormat="1" applyFont="1" applyFill="1" applyBorder="1" applyAlignment="1">
      <alignment horizontal="center" vertical="center" wrapText="1"/>
    </xf>
    <xf numFmtId="49" fontId="13" fillId="3" borderId="10" xfId="2" applyNumberFormat="1" applyFont="1" applyFill="1" applyBorder="1" applyAlignment="1">
      <alignment horizontal="center" vertical="center" wrapText="1"/>
    </xf>
    <xf numFmtId="43" fontId="4" fillId="2" borderId="3" xfId="1" applyFont="1" applyFill="1" applyBorder="1" applyAlignment="1">
      <alignment horizontal="center" vertical="center"/>
    </xf>
    <xf numFmtId="43" fontId="4" fillId="2" borderId="4" xfId="1" applyFont="1" applyFill="1" applyBorder="1" applyAlignment="1">
      <alignment horizontal="center" vertical="center"/>
    </xf>
    <xf numFmtId="164" fontId="4" fillId="2" borderId="3" xfId="1" applyNumberFormat="1" applyFont="1" applyFill="1" applyBorder="1" applyAlignment="1">
      <alignment vertical="center" wrapText="1"/>
    </xf>
    <xf numFmtId="164" fontId="4" fillId="2" borderId="4" xfId="1" applyNumberFormat="1" applyFont="1" applyFill="1" applyBorder="1" applyAlignment="1">
      <alignment vertical="center" wrapText="1"/>
    </xf>
    <xf numFmtId="43" fontId="4" fillId="2" borderId="15" xfId="1" applyFont="1" applyFill="1" applyBorder="1" applyAlignment="1">
      <alignment horizontal="center" vertical="center"/>
    </xf>
    <xf numFmtId="43" fontId="4" fillId="2" borderId="16" xfId="1" applyFont="1" applyFill="1" applyBorder="1" applyAlignment="1">
      <alignment horizontal="center" vertical="center"/>
    </xf>
    <xf numFmtId="43" fontId="4" fillId="2" borderId="11" xfId="1" applyFont="1" applyFill="1" applyBorder="1" applyAlignment="1">
      <alignment vertical="center"/>
    </xf>
    <xf numFmtId="43" fontId="4" fillId="2" borderId="1" xfId="1" applyFont="1" applyFill="1" applyBorder="1" applyAlignment="1">
      <alignment horizontal="center" vertical="center"/>
    </xf>
    <xf numFmtId="165" fontId="4" fillId="2" borderId="1" xfId="1" applyNumberFormat="1" applyFont="1" applyFill="1" applyBorder="1" applyAlignment="1">
      <alignment vertical="center"/>
    </xf>
    <xf numFmtId="3" fontId="4" fillId="2" borderId="3"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0" fontId="2" fillId="0" borderId="0" xfId="0" applyFont="1" applyAlignment="1">
      <alignment horizontal="center"/>
    </xf>
    <xf numFmtId="0" fontId="8" fillId="4" borderId="13" xfId="0" applyFont="1" applyFill="1" applyBorder="1" applyAlignment="1">
      <alignment horizontal="right" vertical="center" wrapText="1"/>
    </xf>
    <xf numFmtId="0" fontId="8" fillId="4"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5" fillId="4" borderId="13" xfId="0" applyFont="1" applyFill="1" applyBorder="1" applyAlignment="1">
      <alignment horizontal="left" vertical="center" wrapText="1"/>
    </xf>
    <xf numFmtId="0" fontId="15" fillId="4" borderId="1" xfId="0" applyFont="1" applyFill="1" applyBorder="1" applyAlignment="1">
      <alignment horizontal="left" vertical="center" wrapText="1"/>
    </xf>
    <xf numFmtId="3" fontId="4" fillId="2" borderId="2"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43" fontId="4" fillId="2" borderId="26" xfId="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2" fillId="0" borderId="0" xfId="0" applyFont="1" applyAlignment="1">
      <alignment horizontal="center" vertical="center" wrapText="1"/>
    </xf>
    <xf numFmtId="0" fontId="15" fillId="2" borderId="0" xfId="0" applyFont="1" applyFill="1" applyAlignment="1">
      <alignment horizontal="left" vertical="center" wrapText="1"/>
    </xf>
    <xf numFmtId="0" fontId="0" fillId="2" borderId="0" xfId="0" applyFill="1" applyAlignment="1">
      <alignment horizontal="left" vertical="center" wrapText="1"/>
    </xf>
    <xf numFmtId="0" fontId="11" fillId="3" borderId="8"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4" fillId="3" borderId="9" xfId="0" applyFont="1" applyFill="1" applyBorder="1" applyAlignment="1">
      <alignment horizontal="center" wrapText="1"/>
    </xf>
    <xf numFmtId="0" fontId="14" fillId="3" borderId="9"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5" fillId="3" borderId="1" xfId="0" applyFont="1" applyFill="1" applyBorder="1" applyAlignment="1">
      <alignment horizontal="center" vertical="center" wrapText="1"/>
    </xf>
    <xf numFmtId="164" fontId="4" fillId="2" borderId="11" xfId="1" applyNumberFormat="1" applyFont="1" applyFill="1" applyBorder="1" applyAlignment="1">
      <alignment vertical="center"/>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43" fontId="4" fillId="2" borderId="11" xfId="1" applyFont="1" applyFill="1" applyBorder="1" applyAlignment="1">
      <alignment horizontal="center" vertical="center"/>
    </xf>
    <xf numFmtId="164" fontId="4" fillId="2" borderId="3" xfId="1" applyNumberFormat="1" applyFont="1" applyFill="1" applyBorder="1" applyAlignment="1">
      <alignment horizontal="center" vertical="center" wrapText="1"/>
    </xf>
    <xf numFmtId="164" fontId="4" fillId="2" borderId="4"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1131105</xdr:colOff>
      <xdr:row>0</xdr:row>
      <xdr:rowOff>0</xdr:rowOff>
    </xdr:from>
    <xdr:to>
      <xdr:col>11</xdr:col>
      <xdr:colOff>727423</xdr:colOff>
      <xdr:row>7</xdr:row>
      <xdr:rowOff>181723</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65505" y="0"/>
          <a:ext cx="3539668" cy="1724773"/>
        </a:xfrm>
        <a:prstGeom prst="rect">
          <a:avLst/>
        </a:prstGeom>
      </xdr:spPr>
    </xdr:pic>
    <xdr:clientData/>
  </xdr:twoCellAnchor>
  <xdr:twoCellAnchor editAs="oneCell">
    <xdr:from>
      <xdr:col>10</xdr:col>
      <xdr:colOff>384175</xdr:colOff>
      <xdr:row>75</xdr:row>
      <xdr:rowOff>22225</xdr:rowOff>
    </xdr:from>
    <xdr:to>
      <xdr:col>12</xdr:col>
      <xdr:colOff>1092200</xdr:colOff>
      <xdr:row>78</xdr:row>
      <xdr:rowOff>119159</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99875" y="37893625"/>
          <a:ext cx="3070225" cy="72558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Z97"/>
  <sheetViews>
    <sheetView tabSelected="1" zoomScale="50" zoomScaleNormal="50" zoomScaleSheetLayoutView="50" workbookViewId="0">
      <selection activeCell="M5" sqref="M5"/>
    </sheetView>
  </sheetViews>
  <sheetFormatPr baseColWidth="10" defaultColWidth="24" defaultRowHeight="15.75" x14ac:dyDescent="0.25"/>
  <cols>
    <col min="1" max="1" width="9.28515625" style="1" customWidth="1"/>
    <col min="2" max="2" width="28.5703125" style="1" customWidth="1"/>
    <col min="3" max="3" width="6" style="22" customWidth="1"/>
    <col min="4" max="4" width="7.28515625" style="22" customWidth="1"/>
    <col min="5" max="5" width="7" style="22" customWidth="1"/>
    <col min="6" max="6" width="18.7109375" style="1" customWidth="1"/>
    <col min="7" max="7" width="32" style="1" customWidth="1"/>
    <col min="8" max="8" width="18.5703125" style="1" customWidth="1"/>
    <col min="9" max="9" width="20.28515625" style="1" customWidth="1"/>
    <col min="10" max="10" width="21.42578125" style="1" customWidth="1"/>
    <col min="11" max="11" width="17.42578125" style="1" customWidth="1"/>
    <col min="12" max="12" width="17.85546875" style="1" customWidth="1"/>
    <col min="13" max="13" width="22.140625" style="1" customWidth="1"/>
    <col min="14" max="14" width="20.140625" style="1" customWidth="1"/>
    <col min="15" max="15" width="16.42578125" style="1" customWidth="1"/>
    <col min="16" max="16" width="22.85546875" style="1" customWidth="1"/>
    <col min="17" max="17" width="19.42578125" style="1" customWidth="1"/>
    <col min="18" max="18" width="19.7109375" style="31" customWidth="1"/>
    <col min="19" max="19" width="16" style="31" customWidth="1"/>
    <col min="20" max="20" width="17" style="1" hidden="1" customWidth="1"/>
    <col min="21" max="21" width="21" style="1" hidden="1" customWidth="1"/>
    <col min="22" max="22" width="24" style="1" hidden="1" customWidth="1"/>
    <col min="23" max="23" width="26.28515625" style="1" hidden="1" customWidth="1"/>
    <col min="24" max="24" width="27.28515625" style="1" hidden="1" customWidth="1"/>
    <col min="25" max="25" width="24" style="1" hidden="1" customWidth="1"/>
    <col min="26" max="16384" width="24" style="1"/>
  </cols>
  <sheetData>
    <row r="6" spans="1:19" ht="22.5" customHeight="1" x14ac:dyDescent="0.25">
      <c r="A6" s="211"/>
      <c r="B6" s="211"/>
      <c r="C6" s="211"/>
      <c r="D6" s="211"/>
      <c r="E6" s="211"/>
      <c r="F6" s="211"/>
      <c r="G6" s="211"/>
      <c r="H6" s="211"/>
      <c r="I6" s="211"/>
      <c r="J6" s="211"/>
      <c r="K6" s="211"/>
      <c r="L6" s="211"/>
      <c r="M6" s="211"/>
      <c r="N6" s="211"/>
      <c r="O6" s="211"/>
      <c r="P6" s="211"/>
      <c r="Q6" s="211"/>
      <c r="R6" s="211"/>
      <c r="S6" s="211"/>
    </row>
    <row r="7" spans="1:19" x14ac:dyDescent="0.25">
      <c r="A7" s="212"/>
      <c r="B7" s="212"/>
      <c r="C7" s="212"/>
      <c r="D7" s="212"/>
      <c r="E7" s="212"/>
      <c r="F7" s="212"/>
      <c r="G7" s="212"/>
      <c r="H7" s="212"/>
      <c r="I7" s="212"/>
      <c r="J7" s="212"/>
      <c r="K7" s="212"/>
      <c r="L7" s="212"/>
      <c r="M7" s="212"/>
      <c r="N7" s="212"/>
      <c r="O7" s="212"/>
      <c r="P7" s="212"/>
      <c r="Q7" s="212"/>
      <c r="R7" s="212"/>
      <c r="S7" s="212"/>
    </row>
    <row r="8" spans="1:19" x14ac:dyDescent="0.25">
      <c r="A8" s="212"/>
      <c r="B8" s="212"/>
      <c r="C8" s="212"/>
      <c r="D8" s="212"/>
      <c r="E8" s="212"/>
      <c r="F8" s="212"/>
      <c r="G8" s="212"/>
      <c r="H8" s="212"/>
      <c r="I8" s="212"/>
      <c r="J8" s="212"/>
      <c r="K8" s="212"/>
      <c r="L8" s="212"/>
      <c r="M8" s="212"/>
      <c r="N8" s="212"/>
      <c r="O8" s="212"/>
      <c r="P8" s="212"/>
      <c r="Q8" s="212"/>
      <c r="R8" s="212"/>
      <c r="S8" s="212"/>
    </row>
    <row r="9" spans="1:19" ht="22.5" customHeight="1" x14ac:dyDescent="0.25">
      <c r="A9" s="213" t="s">
        <v>0</v>
      </c>
      <c r="B9" s="213"/>
      <c r="C9" s="213"/>
      <c r="D9" s="213"/>
      <c r="E9" s="213"/>
      <c r="F9" s="213"/>
      <c r="G9" s="213"/>
      <c r="H9" s="213"/>
      <c r="I9" s="213"/>
      <c r="J9" s="213"/>
      <c r="K9" s="213"/>
      <c r="L9" s="213"/>
      <c r="M9" s="213"/>
      <c r="N9" s="213"/>
      <c r="O9" s="213"/>
      <c r="P9" s="213"/>
      <c r="Q9" s="213"/>
      <c r="R9" s="213"/>
      <c r="S9" s="213"/>
    </row>
    <row r="10" spans="1:19" ht="15.75" customHeight="1" x14ac:dyDescent="0.25">
      <c r="A10" s="213" t="s">
        <v>108</v>
      </c>
      <c r="B10" s="213"/>
      <c r="C10" s="213"/>
      <c r="D10" s="213"/>
      <c r="E10" s="213"/>
      <c r="F10" s="213"/>
      <c r="G10" s="213"/>
      <c r="H10" s="213"/>
      <c r="I10" s="213"/>
      <c r="J10" s="213"/>
      <c r="K10" s="213"/>
      <c r="L10" s="213"/>
      <c r="M10" s="213"/>
      <c r="N10" s="213"/>
      <c r="O10" s="213"/>
      <c r="P10" s="213"/>
      <c r="Q10" s="213"/>
      <c r="R10" s="213"/>
      <c r="S10" s="213"/>
    </row>
    <row r="11" spans="1:19" ht="21" customHeight="1" x14ac:dyDescent="0.25">
      <c r="A11" s="214" t="s">
        <v>1</v>
      </c>
      <c r="B11" s="215"/>
      <c r="C11" s="215"/>
      <c r="D11" s="215"/>
      <c r="E11" s="215"/>
      <c r="F11" s="215"/>
      <c r="G11" s="215"/>
      <c r="H11" s="215"/>
      <c r="I11" s="215"/>
      <c r="J11" s="215"/>
      <c r="K11" s="215"/>
      <c r="L11" s="215"/>
      <c r="M11" s="215"/>
      <c r="N11" s="215"/>
      <c r="O11" s="215"/>
      <c r="P11" s="215"/>
      <c r="Q11" s="215"/>
      <c r="R11" s="215"/>
      <c r="S11" s="215"/>
    </row>
    <row r="12" spans="1:19" hidden="1" x14ac:dyDescent="0.25">
      <c r="A12" s="15"/>
      <c r="B12" s="14"/>
      <c r="C12" s="23"/>
      <c r="D12" s="23"/>
      <c r="E12" s="23"/>
      <c r="F12" s="14"/>
      <c r="G12" s="14"/>
      <c r="H12" s="14"/>
      <c r="I12" s="14"/>
      <c r="J12" s="14"/>
      <c r="K12" s="14"/>
      <c r="L12" s="15"/>
      <c r="M12" s="15"/>
      <c r="N12" s="15"/>
      <c r="O12" s="15"/>
      <c r="P12" s="15"/>
      <c r="Q12" s="15"/>
      <c r="R12" s="32"/>
      <c r="S12" s="32"/>
    </row>
    <row r="13" spans="1:19" ht="31.5" customHeight="1" thickBot="1" x14ac:dyDescent="0.3">
      <c r="A13" s="214" t="s">
        <v>120</v>
      </c>
      <c r="B13" s="215"/>
      <c r="C13" s="215"/>
      <c r="D13" s="215"/>
      <c r="E13" s="215"/>
      <c r="F13" s="215"/>
      <c r="G13" s="215"/>
      <c r="H13" s="215"/>
      <c r="I13" s="215"/>
      <c r="J13" s="215"/>
      <c r="K13" s="215"/>
      <c r="L13" s="215"/>
      <c r="M13" s="215"/>
      <c r="N13" s="215"/>
      <c r="O13" s="215"/>
      <c r="P13" s="215"/>
      <c r="Q13" s="215"/>
      <c r="R13" s="215"/>
      <c r="S13" s="215"/>
    </row>
    <row r="14" spans="1:19" ht="2.25" hidden="1" customHeight="1" x14ac:dyDescent="0.3">
      <c r="A14" s="20"/>
      <c r="B14" s="21"/>
      <c r="C14" s="24"/>
      <c r="D14" s="24"/>
      <c r="E14" s="24"/>
      <c r="F14" s="21"/>
      <c r="G14" s="21"/>
      <c r="H14" s="21"/>
      <c r="I14" s="21"/>
      <c r="J14" s="21"/>
      <c r="K14" s="21"/>
      <c r="L14" s="20"/>
      <c r="M14" s="20"/>
      <c r="N14" s="20"/>
      <c r="O14" s="20"/>
      <c r="P14" s="20"/>
      <c r="Q14" s="20"/>
      <c r="R14" s="33"/>
      <c r="S14" s="33"/>
    </row>
    <row r="15" spans="1:19" ht="16.5" hidden="1" thickBot="1" x14ac:dyDescent="0.3">
      <c r="A15" s="17"/>
      <c r="B15" s="19" t="s">
        <v>2</v>
      </c>
      <c r="C15" s="25" t="s">
        <v>3</v>
      </c>
      <c r="D15" s="26"/>
      <c r="E15" s="27"/>
      <c r="F15" s="18"/>
      <c r="G15" s="18"/>
      <c r="H15" s="18"/>
      <c r="I15" s="18"/>
      <c r="J15" s="18"/>
      <c r="K15" s="18"/>
      <c r="L15" s="17"/>
      <c r="M15" s="17"/>
      <c r="N15" s="17"/>
      <c r="O15" s="17"/>
      <c r="P15" s="17"/>
      <c r="Q15" s="17"/>
      <c r="R15" s="34"/>
      <c r="S15" s="34"/>
    </row>
    <row r="16" spans="1:19" ht="12" hidden="1" customHeight="1" x14ac:dyDescent="0.3">
      <c r="A16" s="17"/>
      <c r="B16" s="19" t="s">
        <v>4</v>
      </c>
      <c r="C16" s="25" t="s">
        <v>5</v>
      </c>
      <c r="D16" s="26"/>
      <c r="E16" s="27"/>
      <c r="F16" s="18"/>
      <c r="G16" s="18"/>
      <c r="H16" s="18"/>
      <c r="I16" s="18"/>
      <c r="J16" s="18"/>
      <c r="K16" s="18"/>
      <c r="L16" s="17"/>
      <c r="M16" s="17"/>
      <c r="N16" s="17"/>
      <c r="O16" s="17"/>
      <c r="P16" s="17"/>
      <c r="Q16" s="17"/>
      <c r="R16" s="34"/>
      <c r="S16" s="34"/>
    </row>
    <row r="17" spans="1:25" ht="0.75" hidden="1" customHeight="1" x14ac:dyDescent="0.3">
      <c r="A17" s="52"/>
      <c r="B17" s="53" t="s">
        <v>6</v>
      </c>
      <c r="C17" s="54" t="s">
        <v>7</v>
      </c>
      <c r="D17" s="55"/>
      <c r="E17" s="56"/>
      <c r="F17" s="57"/>
      <c r="G17" s="57"/>
      <c r="H17" s="57"/>
      <c r="I17" s="57"/>
      <c r="J17" s="57"/>
      <c r="K17" s="57"/>
      <c r="L17" s="52"/>
      <c r="M17" s="52"/>
      <c r="N17" s="52"/>
      <c r="O17" s="52"/>
      <c r="P17" s="52"/>
      <c r="Q17" s="52"/>
      <c r="R17" s="58"/>
      <c r="S17" s="58"/>
    </row>
    <row r="18" spans="1:25" ht="39.75" customHeight="1" x14ac:dyDescent="0.25">
      <c r="A18" s="216" t="s">
        <v>106</v>
      </c>
      <c r="B18" s="219" t="s">
        <v>8</v>
      </c>
      <c r="C18" s="219"/>
      <c r="D18" s="219"/>
      <c r="E18" s="219"/>
      <c r="F18" s="219"/>
      <c r="G18" s="219"/>
      <c r="H18" s="219"/>
      <c r="I18" s="219"/>
      <c r="J18" s="219"/>
      <c r="K18" s="219"/>
      <c r="L18" s="220" t="s">
        <v>109</v>
      </c>
      <c r="M18" s="220"/>
      <c r="N18" s="71"/>
      <c r="O18" s="220" t="s">
        <v>110</v>
      </c>
      <c r="P18" s="220"/>
      <c r="Q18" s="125"/>
      <c r="R18" s="221" t="s">
        <v>111</v>
      </c>
      <c r="S18" s="222"/>
      <c r="T18" s="75"/>
      <c r="U18" s="75"/>
      <c r="V18" s="75"/>
      <c r="W18" s="141"/>
      <c r="X18" s="142"/>
    </row>
    <row r="19" spans="1:25" ht="23.25" customHeight="1" x14ac:dyDescent="0.25">
      <c r="A19" s="217"/>
      <c r="B19" s="207" t="s">
        <v>9</v>
      </c>
      <c r="C19" s="207"/>
      <c r="D19" s="207"/>
      <c r="E19" s="207"/>
      <c r="F19" s="207"/>
      <c r="G19" s="207"/>
      <c r="H19" s="41">
        <f t="shared" ref="H19:S19" si="0">H22</f>
        <v>343061350</v>
      </c>
      <c r="I19" s="41">
        <f t="shared" si="0"/>
        <v>80821968.37000002</v>
      </c>
      <c r="J19" s="41">
        <f t="shared" si="0"/>
        <v>423883318.37</v>
      </c>
      <c r="K19" s="41">
        <f t="shared" si="0"/>
        <v>85146</v>
      </c>
      <c r="L19" s="45">
        <f t="shared" si="0"/>
        <v>11652</v>
      </c>
      <c r="M19" s="45">
        <f t="shared" si="0"/>
        <v>85765337.5</v>
      </c>
      <c r="N19" s="45">
        <f t="shared" si="0"/>
        <v>85765337.5</v>
      </c>
      <c r="O19" s="45">
        <f t="shared" si="0"/>
        <v>21492</v>
      </c>
      <c r="P19" s="45">
        <f t="shared" si="0"/>
        <v>100496519.28</v>
      </c>
      <c r="Q19" s="45">
        <f t="shared" si="0"/>
        <v>100156197.90000001</v>
      </c>
      <c r="R19" s="66">
        <f t="shared" si="0"/>
        <v>0</v>
      </c>
      <c r="S19" s="66">
        <f t="shared" si="0"/>
        <v>0</v>
      </c>
      <c r="T19" s="76"/>
      <c r="U19" s="76"/>
      <c r="V19" s="76"/>
      <c r="W19" s="143"/>
      <c r="X19" s="144"/>
    </row>
    <row r="20" spans="1:25" ht="36" customHeight="1" thickBot="1" x14ac:dyDescent="0.3">
      <c r="A20" s="217"/>
      <c r="B20" s="209" t="s">
        <v>10</v>
      </c>
      <c r="C20" s="223" t="s">
        <v>11</v>
      </c>
      <c r="D20" s="223"/>
      <c r="E20" s="223"/>
      <c r="F20" s="209" t="s">
        <v>12</v>
      </c>
      <c r="G20" s="209" t="s">
        <v>13</v>
      </c>
      <c r="H20" s="209" t="s">
        <v>14</v>
      </c>
      <c r="I20" s="209" t="s">
        <v>15</v>
      </c>
      <c r="J20" s="209" t="s">
        <v>16</v>
      </c>
      <c r="K20" s="209" t="s">
        <v>17</v>
      </c>
      <c r="L20" s="225" t="s">
        <v>112</v>
      </c>
      <c r="M20" s="226"/>
      <c r="N20" s="227"/>
      <c r="O20" s="225" t="s">
        <v>112</v>
      </c>
      <c r="P20" s="226"/>
      <c r="Q20" s="227"/>
      <c r="R20" s="72" t="s">
        <v>18</v>
      </c>
      <c r="S20" s="59" t="s">
        <v>19</v>
      </c>
      <c r="T20" s="76"/>
      <c r="U20" s="76"/>
      <c r="V20" s="76"/>
      <c r="W20" s="145"/>
      <c r="X20" s="146"/>
    </row>
    <row r="21" spans="1:25" ht="66.75" customHeight="1" x14ac:dyDescent="0.25">
      <c r="A21" s="218"/>
      <c r="B21" s="209"/>
      <c r="C21" s="73" t="s">
        <v>20</v>
      </c>
      <c r="D21" s="73" t="s">
        <v>21</v>
      </c>
      <c r="E21" s="73" t="s">
        <v>22</v>
      </c>
      <c r="F21" s="209"/>
      <c r="G21" s="209"/>
      <c r="H21" s="209"/>
      <c r="I21" s="209"/>
      <c r="J21" s="209"/>
      <c r="K21" s="209"/>
      <c r="L21" s="72" t="s">
        <v>113</v>
      </c>
      <c r="M21" s="72" t="s">
        <v>117</v>
      </c>
      <c r="N21" s="72" t="s">
        <v>114</v>
      </c>
      <c r="O21" s="72" t="s">
        <v>115</v>
      </c>
      <c r="P21" s="72" t="s">
        <v>116</v>
      </c>
      <c r="Q21" s="72" t="s">
        <v>105</v>
      </c>
      <c r="R21" s="72" t="s">
        <v>23</v>
      </c>
      <c r="S21" s="59" t="s">
        <v>24</v>
      </c>
      <c r="T21" s="76"/>
      <c r="U21" s="76"/>
      <c r="V21" s="76"/>
      <c r="W21" s="74" t="s">
        <v>118</v>
      </c>
      <c r="X21" s="74" t="s">
        <v>119</v>
      </c>
    </row>
    <row r="22" spans="1:25" ht="18.75" customHeight="1" thickBot="1" x14ac:dyDescent="0.3">
      <c r="A22" s="60"/>
      <c r="B22" s="43"/>
      <c r="C22" s="44"/>
      <c r="D22" s="44"/>
      <c r="E22" s="44"/>
      <c r="F22" s="43"/>
      <c r="G22" s="43"/>
      <c r="H22" s="45">
        <f t="shared" ref="H22:N22" si="1">SUM(H23:H32)</f>
        <v>343061350</v>
      </c>
      <c r="I22" s="45">
        <f t="shared" si="1"/>
        <v>80821968.37000002</v>
      </c>
      <c r="J22" s="45">
        <f t="shared" si="1"/>
        <v>423883318.37</v>
      </c>
      <c r="K22" s="45">
        <f t="shared" si="1"/>
        <v>85146</v>
      </c>
      <c r="L22" s="45">
        <f t="shared" si="1"/>
        <v>11652</v>
      </c>
      <c r="M22" s="45">
        <f t="shared" si="1"/>
        <v>85765337.5</v>
      </c>
      <c r="N22" s="45">
        <f t="shared" si="1"/>
        <v>85765337.5</v>
      </c>
      <c r="O22" s="45">
        <f>O24+O25+O27+O30+O31</f>
        <v>21492</v>
      </c>
      <c r="P22" s="45">
        <f>SUM(P23:P32)</f>
        <v>100496519.28</v>
      </c>
      <c r="Q22" s="45">
        <f>SUM(Q23:Q32)</f>
        <v>100156197.90000001</v>
      </c>
      <c r="R22" s="123"/>
      <c r="S22" s="61"/>
      <c r="T22" s="76"/>
      <c r="U22" s="76"/>
      <c r="V22" s="76"/>
      <c r="W22" s="82"/>
      <c r="X22" s="83"/>
    </row>
    <row r="23" spans="1:25" ht="43.5" customHeight="1" x14ac:dyDescent="0.25">
      <c r="A23" s="168">
        <v>5874</v>
      </c>
      <c r="B23" s="171" t="s">
        <v>25</v>
      </c>
      <c r="C23" s="175">
        <v>3</v>
      </c>
      <c r="D23" s="175">
        <v>3.3</v>
      </c>
      <c r="E23" s="175" t="s">
        <v>26</v>
      </c>
      <c r="F23" s="173" t="s">
        <v>27</v>
      </c>
      <c r="G23" s="16" t="s">
        <v>28</v>
      </c>
      <c r="H23" s="84">
        <v>25164357</v>
      </c>
      <c r="I23" s="84">
        <v>34706399.920000002</v>
      </c>
      <c r="J23" s="84">
        <f>H23+I23</f>
        <v>59870756.920000002</v>
      </c>
      <c r="K23" s="85">
        <v>71500</v>
      </c>
      <c r="L23" s="86"/>
      <c r="M23" s="87">
        <v>6291089.25</v>
      </c>
      <c r="N23" s="177">
        <f>M23+M24</f>
        <v>76109089.25</v>
      </c>
      <c r="O23" s="86"/>
      <c r="P23" s="90">
        <v>8041454.5300000003</v>
      </c>
      <c r="Q23" s="177">
        <f>P23+P24</f>
        <v>91588357.980000004</v>
      </c>
      <c r="R23" s="116"/>
      <c r="S23" s="195">
        <f>Q23/N23*100</f>
        <v>120.33826561654723</v>
      </c>
      <c r="T23" s="76"/>
      <c r="U23" s="76"/>
      <c r="V23" s="77"/>
      <c r="W23" s="133" t="s">
        <v>124</v>
      </c>
      <c r="X23" s="135" t="s">
        <v>125</v>
      </c>
    </row>
    <row r="24" spans="1:25" ht="66" customHeight="1" thickBot="1" x14ac:dyDescent="0.3">
      <c r="A24" s="168"/>
      <c r="B24" s="172"/>
      <c r="C24" s="176"/>
      <c r="D24" s="176"/>
      <c r="E24" s="176"/>
      <c r="F24" s="174"/>
      <c r="G24" s="16" t="s">
        <v>29</v>
      </c>
      <c r="H24" s="84">
        <v>279272000</v>
      </c>
      <c r="I24" s="84">
        <v>45074074.390000001</v>
      </c>
      <c r="J24" s="84">
        <f>H24+I24</f>
        <v>324346074.38999999</v>
      </c>
      <c r="K24" s="88"/>
      <c r="L24" s="86">
        <v>8812</v>
      </c>
      <c r="M24" s="89">
        <v>69818000</v>
      </c>
      <c r="N24" s="178"/>
      <c r="O24" s="86">
        <v>10216</v>
      </c>
      <c r="P24" s="90">
        <v>83546903.450000003</v>
      </c>
      <c r="Q24" s="177"/>
      <c r="R24" s="85">
        <f>O24/L24*100</f>
        <v>115.9328188833409</v>
      </c>
      <c r="S24" s="195"/>
      <c r="T24" s="76"/>
      <c r="U24" s="76"/>
      <c r="V24" s="76"/>
      <c r="W24" s="134"/>
      <c r="X24" s="136"/>
    </row>
    <row r="25" spans="1:25" ht="68.25" customHeight="1" thickBot="1" x14ac:dyDescent="0.3">
      <c r="A25" s="67" t="s">
        <v>30</v>
      </c>
      <c r="B25" s="16" t="s">
        <v>31</v>
      </c>
      <c r="C25" s="69">
        <v>3</v>
      </c>
      <c r="D25" s="69">
        <v>3.3</v>
      </c>
      <c r="E25" s="69" t="s">
        <v>26</v>
      </c>
      <c r="F25" s="68" t="s">
        <v>32</v>
      </c>
      <c r="G25" s="16" t="s">
        <v>33</v>
      </c>
      <c r="H25" s="84">
        <v>5015000</v>
      </c>
      <c r="I25" s="84">
        <v>5129208.87</v>
      </c>
      <c r="J25" s="84">
        <f t="shared" ref="J25:J30" si="2">H25+I25</f>
        <v>10144208.870000001</v>
      </c>
      <c r="K25" s="85">
        <v>35</v>
      </c>
      <c r="L25" s="85">
        <v>10</v>
      </c>
      <c r="M25" s="87">
        <v>1253750</v>
      </c>
      <c r="N25" s="178">
        <f>M25+M26</f>
        <v>2646650</v>
      </c>
      <c r="O25" s="85">
        <v>12</v>
      </c>
      <c r="P25" s="90">
        <v>2513011.0499999998</v>
      </c>
      <c r="Q25" s="87">
        <f>P25</f>
        <v>2513011.0499999998</v>
      </c>
      <c r="R25" s="85">
        <f>O25/L25*100</f>
        <v>120</v>
      </c>
      <c r="S25" s="92">
        <f>P25/M25*100</f>
        <v>200.43956530408769</v>
      </c>
      <c r="T25" s="76"/>
      <c r="U25" s="77"/>
      <c r="V25" s="76"/>
      <c r="W25" s="107" t="s">
        <v>127</v>
      </c>
      <c r="X25" s="108" t="s">
        <v>126</v>
      </c>
    </row>
    <row r="26" spans="1:25" ht="69" customHeight="1" thickBot="1" x14ac:dyDescent="0.3">
      <c r="A26" s="67">
        <v>6809</v>
      </c>
      <c r="B26" s="16" t="s">
        <v>34</v>
      </c>
      <c r="C26" s="69">
        <v>3</v>
      </c>
      <c r="D26" s="69">
        <v>3.3</v>
      </c>
      <c r="E26" s="69" t="s">
        <v>26</v>
      </c>
      <c r="F26" s="68" t="s">
        <v>35</v>
      </c>
      <c r="G26" s="16" t="s">
        <v>36</v>
      </c>
      <c r="H26" s="84">
        <v>5571600</v>
      </c>
      <c r="I26" s="84">
        <v>1221407.45</v>
      </c>
      <c r="J26" s="84">
        <f t="shared" si="2"/>
        <v>6793007.4500000002</v>
      </c>
      <c r="K26" s="85">
        <v>8</v>
      </c>
      <c r="L26" s="85">
        <v>2</v>
      </c>
      <c r="M26" s="87">
        <v>1392900</v>
      </c>
      <c r="N26" s="179"/>
      <c r="O26" s="85">
        <v>0</v>
      </c>
      <c r="P26" s="90"/>
      <c r="Q26" s="87">
        <f>P26</f>
        <v>0</v>
      </c>
      <c r="R26" s="85">
        <f>O26/L26*100</f>
        <v>0</v>
      </c>
      <c r="S26" s="92">
        <f>P26/M26*100</f>
        <v>0</v>
      </c>
      <c r="T26" s="76"/>
      <c r="U26" s="76"/>
      <c r="V26" s="76"/>
      <c r="W26" s="118" t="s">
        <v>124</v>
      </c>
      <c r="X26" s="119" t="s">
        <v>128</v>
      </c>
    </row>
    <row r="27" spans="1:25" ht="60" customHeight="1" x14ac:dyDescent="0.25">
      <c r="A27" s="168">
        <v>6810</v>
      </c>
      <c r="B27" s="169" t="s">
        <v>37</v>
      </c>
      <c r="C27" s="170">
        <v>3</v>
      </c>
      <c r="D27" s="170">
        <v>3.3</v>
      </c>
      <c r="E27" s="170" t="s">
        <v>26</v>
      </c>
      <c r="F27" s="169" t="s">
        <v>38</v>
      </c>
      <c r="G27" s="16" t="s">
        <v>39</v>
      </c>
      <c r="H27" s="84">
        <v>640000</v>
      </c>
      <c r="I27" s="93">
        <v>-18804</v>
      </c>
      <c r="J27" s="84">
        <f t="shared" si="2"/>
        <v>621196</v>
      </c>
      <c r="K27" s="165">
        <v>4903</v>
      </c>
      <c r="L27" s="165">
        <v>653</v>
      </c>
      <c r="M27" s="87">
        <v>160000</v>
      </c>
      <c r="N27" s="177">
        <f>M27+M28+M29</f>
        <v>3508735</v>
      </c>
      <c r="O27" s="198">
        <v>5002</v>
      </c>
      <c r="P27" s="90">
        <v>594060</v>
      </c>
      <c r="Q27" s="196">
        <f>P27+P28+P29</f>
        <v>3461712.33</v>
      </c>
      <c r="R27" s="198">
        <f>O27/L27*100</f>
        <v>766.00306278713629</v>
      </c>
      <c r="S27" s="224">
        <f>Q27/N27*100</f>
        <v>98.659839799813895</v>
      </c>
      <c r="T27" s="76"/>
      <c r="U27" s="76"/>
      <c r="V27" s="76"/>
      <c r="W27" s="154"/>
      <c r="X27" s="157" t="s">
        <v>129</v>
      </c>
      <c r="Y27" s="4"/>
    </row>
    <row r="28" spans="1:25" ht="75" customHeight="1" x14ac:dyDescent="0.25">
      <c r="A28" s="168"/>
      <c r="B28" s="169"/>
      <c r="C28" s="170"/>
      <c r="D28" s="170"/>
      <c r="E28" s="170"/>
      <c r="F28" s="169"/>
      <c r="G28" s="16" t="s">
        <v>41</v>
      </c>
      <c r="H28" s="94">
        <v>395000</v>
      </c>
      <c r="I28" s="93">
        <v>-149758.28</v>
      </c>
      <c r="J28" s="84">
        <f t="shared" si="2"/>
        <v>245241.72</v>
      </c>
      <c r="K28" s="165"/>
      <c r="L28" s="165"/>
      <c r="M28" s="87">
        <v>98750</v>
      </c>
      <c r="N28" s="177"/>
      <c r="O28" s="199"/>
      <c r="P28" s="90">
        <v>220241.72</v>
      </c>
      <c r="Q28" s="196"/>
      <c r="R28" s="199"/>
      <c r="S28" s="224"/>
      <c r="T28" s="76"/>
      <c r="U28" s="76"/>
      <c r="V28" s="76"/>
      <c r="W28" s="155"/>
      <c r="X28" s="158"/>
    </row>
    <row r="29" spans="1:25" ht="56.25" customHeight="1" thickBot="1" x14ac:dyDescent="0.3">
      <c r="A29" s="168"/>
      <c r="B29" s="169"/>
      <c r="C29" s="170"/>
      <c r="D29" s="170"/>
      <c r="E29" s="170"/>
      <c r="F29" s="169"/>
      <c r="G29" s="16" t="s">
        <v>42</v>
      </c>
      <c r="H29" s="94">
        <v>12999940</v>
      </c>
      <c r="I29" s="93">
        <v>-2714164.85</v>
      </c>
      <c r="J29" s="84">
        <f t="shared" si="2"/>
        <v>10285775.15</v>
      </c>
      <c r="K29" s="165"/>
      <c r="L29" s="165"/>
      <c r="M29" s="87">
        <v>3249985</v>
      </c>
      <c r="N29" s="177"/>
      <c r="O29" s="208"/>
      <c r="P29" s="90">
        <v>2647410.61</v>
      </c>
      <c r="Q29" s="196"/>
      <c r="R29" s="208"/>
      <c r="S29" s="224"/>
      <c r="T29" s="76"/>
      <c r="U29" s="77"/>
      <c r="V29" s="76"/>
      <c r="W29" s="156"/>
      <c r="X29" s="159"/>
    </row>
    <row r="30" spans="1:25" ht="71.25" customHeight="1" thickBot="1" x14ac:dyDescent="0.3">
      <c r="A30" s="67">
        <v>6811</v>
      </c>
      <c r="B30" s="16" t="s">
        <v>43</v>
      </c>
      <c r="C30" s="69">
        <v>3</v>
      </c>
      <c r="D30" s="69">
        <v>3.3</v>
      </c>
      <c r="E30" s="69" t="s">
        <v>26</v>
      </c>
      <c r="F30" s="68" t="s">
        <v>44</v>
      </c>
      <c r="G30" s="16" t="s">
        <v>45</v>
      </c>
      <c r="H30" s="94">
        <v>2059448</v>
      </c>
      <c r="I30" s="93">
        <v>-101649</v>
      </c>
      <c r="J30" s="94">
        <f t="shared" si="2"/>
        <v>1957799</v>
      </c>
      <c r="K30" s="85">
        <v>2700</v>
      </c>
      <c r="L30" s="85">
        <v>675</v>
      </c>
      <c r="M30" s="87">
        <v>514862</v>
      </c>
      <c r="N30" s="87">
        <f>M30</f>
        <v>514862</v>
      </c>
      <c r="O30" s="85">
        <v>646</v>
      </c>
      <c r="P30" s="90">
        <v>340321.38</v>
      </c>
      <c r="Q30" s="95" t="s">
        <v>40</v>
      </c>
      <c r="R30" s="85">
        <f>O30/L30*100</f>
        <v>95.703703703703695</v>
      </c>
      <c r="S30" s="100" t="s">
        <v>40</v>
      </c>
      <c r="T30" s="76"/>
      <c r="U30" s="77"/>
      <c r="V30" s="76"/>
      <c r="W30" s="109"/>
      <c r="X30" s="108" t="s">
        <v>130</v>
      </c>
    </row>
    <row r="31" spans="1:25" ht="72" customHeight="1" x14ac:dyDescent="0.25">
      <c r="A31" s="168">
        <v>6812</v>
      </c>
      <c r="B31" s="169" t="s">
        <v>46</v>
      </c>
      <c r="C31" s="170">
        <v>3</v>
      </c>
      <c r="D31" s="170">
        <v>3.3</v>
      </c>
      <c r="E31" s="170" t="s">
        <v>26</v>
      </c>
      <c r="F31" s="169" t="s">
        <v>47</v>
      </c>
      <c r="G31" s="16" t="s">
        <v>48</v>
      </c>
      <c r="H31" s="94">
        <v>9124005</v>
      </c>
      <c r="I31" s="93">
        <v>-4418882.42</v>
      </c>
      <c r="J31" s="84">
        <f>H31+I31</f>
        <v>4705122.58</v>
      </c>
      <c r="K31" s="165">
        <v>6000</v>
      </c>
      <c r="L31" s="165">
        <v>1500</v>
      </c>
      <c r="M31" s="87">
        <v>2281001.25</v>
      </c>
      <c r="N31" s="177">
        <f>M31+M32</f>
        <v>2986001.25</v>
      </c>
      <c r="O31" s="198">
        <v>5616</v>
      </c>
      <c r="P31" s="96">
        <v>992784.95</v>
      </c>
      <c r="Q31" s="196">
        <f>P31+P32</f>
        <v>2593116.54</v>
      </c>
      <c r="R31" s="198">
        <f>O31/L31*100</f>
        <v>374.40000000000003</v>
      </c>
      <c r="S31" s="195">
        <f>Q31/N31*100</f>
        <v>86.842446566289951</v>
      </c>
      <c r="T31" s="76"/>
      <c r="U31" s="77"/>
      <c r="V31" s="76"/>
      <c r="W31" s="133" t="s">
        <v>131</v>
      </c>
      <c r="X31" s="160" t="s">
        <v>132</v>
      </c>
    </row>
    <row r="32" spans="1:25" ht="60" customHeight="1" x14ac:dyDescent="0.25">
      <c r="A32" s="168"/>
      <c r="B32" s="169"/>
      <c r="C32" s="170"/>
      <c r="D32" s="170">
        <v>3.3</v>
      </c>
      <c r="E32" s="170" t="s">
        <v>26</v>
      </c>
      <c r="F32" s="169"/>
      <c r="G32" s="16" t="s">
        <v>49</v>
      </c>
      <c r="H32" s="94">
        <v>2820000</v>
      </c>
      <c r="I32" s="94">
        <v>2094136.29</v>
      </c>
      <c r="J32" s="84">
        <f>H32+I32</f>
        <v>4914136.29</v>
      </c>
      <c r="K32" s="165"/>
      <c r="L32" s="165"/>
      <c r="M32" s="87">
        <v>705000</v>
      </c>
      <c r="N32" s="177"/>
      <c r="O32" s="208"/>
      <c r="P32" s="96">
        <v>1600331.59</v>
      </c>
      <c r="Q32" s="196"/>
      <c r="R32" s="208"/>
      <c r="S32" s="195"/>
      <c r="T32" s="76"/>
      <c r="U32" s="77"/>
      <c r="V32" s="76"/>
      <c r="W32" s="140"/>
      <c r="X32" s="161"/>
    </row>
    <row r="33" spans="1:25" ht="26.25" customHeight="1" x14ac:dyDescent="0.25">
      <c r="A33" s="206" t="s">
        <v>50</v>
      </c>
      <c r="B33" s="207"/>
      <c r="C33" s="207"/>
      <c r="D33" s="207"/>
      <c r="E33" s="207"/>
      <c r="F33" s="207"/>
      <c r="G33" s="207"/>
      <c r="H33" s="46">
        <f t="shared" ref="H33:Q33" si="3">SUM(H34:H36)</f>
        <v>19548000</v>
      </c>
      <c r="I33" s="46">
        <f t="shared" si="3"/>
        <v>-6267889.6299999999</v>
      </c>
      <c r="J33" s="46">
        <f t="shared" si="3"/>
        <v>13280110.369999999</v>
      </c>
      <c r="K33" s="46">
        <f t="shared" si="3"/>
        <v>16780</v>
      </c>
      <c r="L33" s="46">
        <f t="shared" si="3"/>
        <v>2000</v>
      </c>
      <c r="M33" s="46">
        <f t="shared" si="3"/>
        <v>4887000</v>
      </c>
      <c r="N33" s="46">
        <f t="shared" si="3"/>
        <v>4887000</v>
      </c>
      <c r="O33" s="46">
        <f t="shared" si="3"/>
        <v>2050</v>
      </c>
      <c r="P33" s="46">
        <f t="shared" si="3"/>
        <v>3706268.62</v>
      </c>
      <c r="Q33" s="46">
        <f t="shared" si="3"/>
        <v>3706268.62</v>
      </c>
      <c r="R33" s="47"/>
      <c r="S33" s="62"/>
      <c r="T33" s="76"/>
      <c r="U33" s="77"/>
      <c r="V33" s="76"/>
      <c r="W33" s="126"/>
      <c r="X33" s="127"/>
    </row>
    <row r="34" spans="1:25" ht="54" customHeight="1" x14ac:dyDescent="0.25">
      <c r="A34" s="168">
        <v>6814</v>
      </c>
      <c r="B34" s="169" t="s">
        <v>51</v>
      </c>
      <c r="C34" s="170">
        <v>2</v>
      </c>
      <c r="D34" s="170">
        <v>2.2999999999999998</v>
      </c>
      <c r="E34" s="170" t="s">
        <v>52</v>
      </c>
      <c r="F34" s="169" t="s">
        <v>53</v>
      </c>
      <c r="G34" s="16" t="s">
        <v>54</v>
      </c>
      <c r="H34" s="97">
        <v>18098000</v>
      </c>
      <c r="I34" s="93">
        <v>-6041759.5300000003</v>
      </c>
      <c r="J34" s="84">
        <f>H34+I34</f>
        <v>12056240.469999999</v>
      </c>
      <c r="K34" s="165">
        <v>12780</v>
      </c>
      <c r="L34" s="89"/>
      <c r="M34" s="87">
        <v>4524500</v>
      </c>
      <c r="N34" s="177">
        <f>M34+M35</f>
        <v>4688250</v>
      </c>
      <c r="O34" s="178">
        <v>0</v>
      </c>
      <c r="P34" s="99">
        <v>3161953.62</v>
      </c>
      <c r="Q34" s="196">
        <f>P34+P35</f>
        <v>3431168.62</v>
      </c>
      <c r="R34" s="198">
        <v>0</v>
      </c>
      <c r="S34" s="195">
        <f>Q34/N34*100</f>
        <v>73.186554044686176</v>
      </c>
      <c r="T34" s="76"/>
      <c r="U34" s="76"/>
      <c r="V34" s="76"/>
      <c r="W34" s="140" t="s">
        <v>131</v>
      </c>
      <c r="X34" s="158" t="s">
        <v>134</v>
      </c>
    </row>
    <row r="35" spans="1:25" ht="65.25" customHeight="1" thickBot="1" x14ac:dyDescent="0.3">
      <c r="A35" s="168"/>
      <c r="B35" s="169"/>
      <c r="C35" s="170"/>
      <c r="D35" s="170"/>
      <c r="E35" s="170"/>
      <c r="F35" s="169"/>
      <c r="G35" s="16" t="s">
        <v>55</v>
      </c>
      <c r="H35" s="97">
        <v>655000</v>
      </c>
      <c r="I35" s="98">
        <v>5000</v>
      </c>
      <c r="J35" s="84">
        <f>H35+I35</f>
        <v>660000</v>
      </c>
      <c r="K35" s="165"/>
      <c r="L35" s="89"/>
      <c r="M35" s="87">
        <v>163750</v>
      </c>
      <c r="N35" s="177"/>
      <c r="O35" s="179"/>
      <c r="P35" s="99">
        <v>269215</v>
      </c>
      <c r="Q35" s="196"/>
      <c r="R35" s="208"/>
      <c r="S35" s="195"/>
      <c r="T35" s="76"/>
      <c r="U35" s="76"/>
      <c r="V35" s="76"/>
      <c r="W35" s="134"/>
      <c r="X35" s="159"/>
    </row>
    <row r="36" spans="1:25" ht="50.25" customHeight="1" x14ac:dyDescent="0.25">
      <c r="A36" s="67">
        <v>6813</v>
      </c>
      <c r="B36" s="16" t="s">
        <v>56</v>
      </c>
      <c r="C36" s="69">
        <v>2</v>
      </c>
      <c r="D36" s="69">
        <v>2.2999999999999998</v>
      </c>
      <c r="E36" s="69" t="s">
        <v>52</v>
      </c>
      <c r="F36" s="68" t="s">
        <v>47</v>
      </c>
      <c r="G36" s="16" t="s">
        <v>107</v>
      </c>
      <c r="H36" s="97">
        <v>795000</v>
      </c>
      <c r="I36" s="93">
        <v>-231130.1</v>
      </c>
      <c r="J36" s="84">
        <f>H36+I36</f>
        <v>563869.9</v>
      </c>
      <c r="K36" s="85">
        <v>4000</v>
      </c>
      <c r="L36" s="85">
        <v>2000</v>
      </c>
      <c r="M36" s="87">
        <v>198750</v>
      </c>
      <c r="N36" s="99">
        <v>198750</v>
      </c>
      <c r="O36" s="85">
        <v>2050</v>
      </c>
      <c r="P36" s="99">
        <v>275100</v>
      </c>
      <c r="Q36" s="99">
        <f>P36</f>
        <v>275100</v>
      </c>
      <c r="R36" s="91">
        <f>O36/L36*100</f>
        <v>102.49999999999999</v>
      </c>
      <c r="S36" s="128">
        <f>Q36/N36*100</f>
        <v>138.41509433962264</v>
      </c>
      <c r="T36" s="76"/>
      <c r="U36" s="76"/>
      <c r="V36" s="76"/>
      <c r="W36" s="112" t="s">
        <v>133</v>
      </c>
      <c r="X36" s="129"/>
    </row>
    <row r="37" spans="1:25" ht="27.75" customHeight="1" x14ac:dyDescent="0.25">
      <c r="A37" s="206" t="s">
        <v>57</v>
      </c>
      <c r="B37" s="207"/>
      <c r="C37" s="207"/>
      <c r="D37" s="207"/>
      <c r="E37" s="207"/>
      <c r="F37" s="207"/>
      <c r="G37" s="207"/>
      <c r="H37" s="46">
        <f>SUM(H38:H55)</f>
        <v>402600000</v>
      </c>
      <c r="I37" s="46">
        <f>SUM(I38:I55)</f>
        <v>-294781756.28000003</v>
      </c>
      <c r="J37" s="46">
        <f>SUM(J38:J55)</f>
        <v>107818243.72</v>
      </c>
      <c r="K37" s="48"/>
      <c r="L37" s="48">
        <f>L38+L40+L42+L44+L45+L46+L47+L50+L53</f>
        <v>35351</v>
      </c>
      <c r="M37" s="48">
        <f>M38+M39+M40+M41+M42+M43+M44+M45+M46+M47+M48+M49+M50+M51+M52+M53+M54+M55</f>
        <v>100650000</v>
      </c>
      <c r="N37" s="48">
        <f>N38+N39+N40+N41+N42+N43+N44+N45+N46+N47+N48+N49+N50+N51+N52+N53+N54+N55</f>
        <v>100650000</v>
      </c>
      <c r="O37" s="120" t="s">
        <v>138</v>
      </c>
      <c r="P37" s="48">
        <f>P38+P40+P41+P45+P47+P51</f>
        <v>21409775.919999998</v>
      </c>
      <c r="Q37" s="48">
        <f>Q38+Q39</f>
        <v>532074.88</v>
      </c>
      <c r="R37" s="47"/>
      <c r="S37" s="130">
        <f>P37/M37*100</f>
        <v>21.271511097863883</v>
      </c>
      <c r="T37" s="127"/>
      <c r="U37" s="127"/>
      <c r="V37" s="127"/>
      <c r="W37" s="126"/>
      <c r="X37" s="127"/>
      <c r="Y37" s="131" t="s">
        <v>136</v>
      </c>
    </row>
    <row r="38" spans="1:25" s="3" customFormat="1" ht="55.5" customHeight="1" x14ac:dyDescent="0.25">
      <c r="A38" s="168">
        <v>7464</v>
      </c>
      <c r="B38" s="169" t="s">
        <v>58</v>
      </c>
      <c r="C38" s="205">
        <v>3</v>
      </c>
      <c r="D38" s="205">
        <v>3.4</v>
      </c>
      <c r="E38" s="205" t="s">
        <v>59</v>
      </c>
      <c r="F38" s="169" t="s">
        <v>60</v>
      </c>
      <c r="G38" s="16" t="s">
        <v>61</v>
      </c>
      <c r="H38" s="87">
        <v>35175528</v>
      </c>
      <c r="I38" s="93">
        <v>-27946155.5</v>
      </c>
      <c r="J38" s="84">
        <f t="shared" ref="J38:J51" si="4">H38+I38</f>
        <v>7229372.5</v>
      </c>
      <c r="K38" s="165">
        <v>3660</v>
      </c>
      <c r="L38" s="165">
        <v>1784</v>
      </c>
      <c r="M38" s="101">
        <v>8793882</v>
      </c>
      <c r="N38" s="196">
        <f>M38+M39</f>
        <v>40342360</v>
      </c>
      <c r="O38" s="177" t="s">
        <v>40</v>
      </c>
      <c r="P38" s="90">
        <v>532074.88</v>
      </c>
      <c r="Q38" s="196">
        <f>P38</f>
        <v>532074.88</v>
      </c>
      <c r="R38" s="177" t="s">
        <v>40</v>
      </c>
      <c r="S38" s="210">
        <f>Q38/N38*100</f>
        <v>1.3188987456361005</v>
      </c>
      <c r="T38" s="76"/>
      <c r="U38" s="78"/>
      <c r="V38" s="78"/>
      <c r="W38" s="162" t="s">
        <v>121</v>
      </c>
      <c r="X38" s="140" t="s">
        <v>135</v>
      </c>
      <c r="Y38" s="132"/>
    </row>
    <row r="39" spans="1:25" s="3" customFormat="1" ht="57.75" customHeight="1" thickBot="1" x14ac:dyDescent="0.3">
      <c r="A39" s="168"/>
      <c r="B39" s="169"/>
      <c r="C39" s="205"/>
      <c r="D39" s="205"/>
      <c r="E39" s="205"/>
      <c r="F39" s="169"/>
      <c r="G39" s="16" t="s">
        <v>62</v>
      </c>
      <c r="H39" s="87">
        <v>126193912</v>
      </c>
      <c r="I39" s="93">
        <v>-70343795.239999995</v>
      </c>
      <c r="J39" s="84">
        <f t="shared" si="4"/>
        <v>55850116.760000005</v>
      </c>
      <c r="K39" s="165"/>
      <c r="L39" s="165"/>
      <c r="M39" s="101">
        <v>31548478</v>
      </c>
      <c r="N39" s="196"/>
      <c r="O39" s="177"/>
      <c r="P39" s="102" t="s">
        <v>40</v>
      </c>
      <c r="Q39" s="196"/>
      <c r="R39" s="177"/>
      <c r="S39" s="195"/>
      <c r="T39" s="76"/>
      <c r="U39" s="78"/>
      <c r="V39" s="78"/>
      <c r="W39" s="163"/>
      <c r="X39" s="134"/>
      <c r="Y39" s="132"/>
    </row>
    <row r="40" spans="1:25" ht="51.75" customHeight="1" x14ac:dyDescent="0.25">
      <c r="A40" s="168">
        <v>7465</v>
      </c>
      <c r="B40" s="169" t="s">
        <v>63</v>
      </c>
      <c r="C40" s="205">
        <v>3</v>
      </c>
      <c r="D40" s="205">
        <v>3.4</v>
      </c>
      <c r="E40" s="205" t="s">
        <v>59</v>
      </c>
      <c r="F40" s="169" t="s">
        <v>64</v>
      </c>
      <c r="G40" s="16" t="s">
        <v>65</v>
      </c>
      <c r="H40" s="87">
        <v>15042720</v>
      </c>
      <c r="I40" s="93">
        <v>-867844</v>
      </c>
      <c r="J40" s="84">
        <f t="shared" si="4"/>
        <v>14174876</v>
      </c>
      <c r="K40" s="165">
        <v>2000</v>
      </c>
      <c r="L40" s="165">
        <v>975</v>
      </c>
      <c r="M40" s="87">
        <v>3760680</v>
      </c>
      <c r="N40" s="177">
        <f>M40+M41</f>
        <v>21561382</v>
      </c>
      <c r="O40" s="177" t="s">
        <v>40</v>
      </c>
      <c r="P40" s="99">
        <v>13692054.08</v>
      </c>
      <c r="Q40" s="196">
        <f>P40+P41</f>
        <v>18704138.920000002</v>
      </c>
      <c r="R40" s="177" t="s">
        <v>40</v>
      </c>
      <c r="S40" s="228">
        <f>Q40/N40*100</f>
        <v>86.748330510539645</v>
      </c>
      <c r="T40" s="76"/>
      <c r="U40" s="76"/>
      <c r="V40" s="76"/>
      <c r="W40" s="164" t="s">
        <v>121</v>
      </c>
      <c r="X40" s="133" t="s">
        <v>135</v>
      </c>
    </row>
    <row r="41" spans="1:25" ht="73.5" customHeight="1" thickBot="1" x14ac:dyDescent="0.3">
      <c r="A41" s="168"/>
      <c r="B41" s="169"/>
      <c r="C41" s="205"/>
      <c r="D41" s="205"/>
      <c r="E41" s="205"/>
      <c r="F41" s="169"/>
      <c r="G41" s="16" t="s">
        <v>62</v>
      </c>
      <c r="H41" s="87">
        <v>71202808</v>
      </c>
      <c r="I41" s="93">
        <v>-65826723</v>
      </c>
      <c r="J41" s="84">
        <f t="shared" si="4"/>
        <v>5376085</v>
      </c>
      <c r="K41" s="165"/>
      <c r="L41" s="165"/>
      <c r="M41" s="87">
        <v>17800702</v>
      </c>
      <c r="N41" s="177"/>
      <c r="O41" s="177"/>
      <c r="P41" s="90">
        <v>5012084.84</v>
      </c>
      <c r="Q41" s="196"/>
      <c r="R41" s="177"/>
      <c r="S41" s="228"/>
      <c r="T41" s="76"/>
      <c r="U41" s="76"/>
      <c r="V41" s="76"/>
      <c r="W41" s="163"/>
      <c r="X41" s="134"/>
    </row>
    <row r="42" spans="1:25" ht="51.75" customHeight="1" x14ac:dyDescent="0.25">
      <c r="A42" s="168">
        <v>7466</v>
      </c>
      <c r="B42" s="169" t="s">
        <v>66</v>
      </c>
      <c r="C42" s="205">
        <v>3</v>
      </c>
      <c r="D42" s="205">
        <v>3.4</v>
      </c>
      <c r="E42" s="205" t="s">
        <v>59</v>
      </c>
      <c r="F42" s="169" t="s">
        <v>67</v>
      </c>
      <c r="G42" s="16" t="s">
        <v>65</v>
      </c>
      <c r="H42" s="103">
        <v>7514240</v>
      </c>
      <c r="I42" s="93">
        <v>-7216800</v>
      </c>
      <c r="J42" s="84">
        <f t="shared" si="4"/>
        <v>297440</v>
      </c>
      <c r="K42" s="165">
        <v>940</v>
      </c>
      <c r="L42" s="165">
        <v>458</v>
      </c>
      <c r="M42" s="87">
        <v>1878560</v>
      </c>
      <c r="N42" s="177">
        <f>M42+M43</f>
        <v>9788620</v>
      </c>
      <c r="O42" s="177" t="s">
        <v>40</v>
      </c>
      <c r="P42" s="102" t="s">
        <v>40</v>
      </c>
      <c r="Q42" s="196" t="s">
        <v>40</v>
      </c>
      <c r="R42" s="177" t="s">
        <v>40</v>
      </c>
      <c r="S42" s="228" t="s">
        <v>40</v>
      </c>
      <c r="T42" s="76"/>
      <c r="U42" s="76"/>
      <c r="V42" s="76"/>
      <c r="W42" s="137"/>
      <c r="X42" s="133" t="s">
        <v>137</v>
      </c>
    </row>
    <row r="43" spans="1:25" ht="72.75" customHeight="1" thickBot="1" x14ac:dyDescent="0.3">
      <c r="A43" s="168"/>
      <c r="B43" s="169"/>
      <c r="C43" s="205"/>
      <c r="D43" s="205"/>
      <c r="E43" s="205"/>
      <c r="F43" s="169"/>
      <c r="G43" s="16" t="s">
        <v>62</v>
      </c>
      <c r="H43" s="103">
        <v>31640240</v>
      </c>
      <c r="I43" s="103">
        <v>-30275901.23</v>
      </c>
      <c r="J43" s="84">
        <f t="shared" si="4"/>
        <v>1364338.7699999996</v>
      </c>
      <c r="K43" s="165"/>
      <c r="L43" s="165"/>
      <c r="M43" s="87">
        <v>7910060</v>
      </c>
      <c r="N43" s="177"/>
      <c r="O43" s="177"/>
      <c r="P43" s="102" t="s">
        <v>40</v>
      </c>
      <c r="Q43" s="196"/>
      <c r="R43" s="177"/>
      <c r="S43" s="228"/>
      <c r="T43" s="76"/>
      <c r="U43" s="76"/>
      <c r="V43" s="76"/>
      <c r="W43" s="138"/>
      <c r="X43" s="134"/>
    </row>
    <row r="44" spans="1:25" ht="78" customHeight="1" thickBot="1" x14ac:dyDescent="0.3">
      <c r="A44" s="67">
        <v>7467</v>
      </c>
      <c r="B44" s="16" t="s">
        <v>68</v>
      </c>
      <c r="C44" s="69">
        <v>3</v>
      </c>
      <c r="D44" s="69">
        <v>3.4</v>
      </c>
      <c r="E44" s="69" t="s">
        <v>59</v>
      </c>
      <c r="F44" s="16" t="s">
        <v>69</v>
      </c>
      <c r="G44" s="16" t="s">
        <v>70</v>
      </c>
      <c r="H44" s="103">
        <v>19875528</v>
      </c>
      <c r="I44" s="93">
        <v>-6427528</v>
      </c>
      <c r="J44" s="84">
        <f t="shared" si="4"/>
        <v>13448000</v>
      </c>
      <c r="K44" s="85">
        <v>400</v>
      </c>
      <c r="L44" s="85">
        <v>190</v>
      </c>
      <c r="M44" s="87">
        <v>4968882</v>
      </c>
      <c r="N44" s="87">
        <f>M44</f>
        <v>4968882</v>
      </c>
      <c r="O44" s="95" t="s">
        <v>40</v>
      </c>
      <c r="P44" s="102" t="s">
        <v>40</v>
      </c>
      <c r="Q44" s="99" t="s">
        <v>40</v>
      </c>
      <c r="R44" s="95" t="s">
        <v>40</v>
      </c>
      <c r="S44" s="104" t="s">
        <v>40</v>
      </c>
      <c r="T44" s="76"/>
      <c r="U44" s="76"/>
      <c r="V44" s="76"/>
      <c r="W44" s="109"/>
      <c r="X44" s="113" t="s">
        <v>137</v>
      </c>
    </row>
    <row r="45" spans="1:25" ht="79.5" customHeight="1" thickBot="1" x14ac:dyDescent="0.3">
      <c r="A45" s="67" t="s">
        <v>71</v>
      </c>
      <c r="B45" s="16" t="s">
        <v>72</v>
      </c>
      <c r="C45" s="69">
        <v>3</v>
      </c>
      <c r="D45" s="69">
        <v>3.4</v>
      </c>
      <c r="E45" s="69" t="s">
        <v>59</v>
      </c>
      <c r="F45" s="16" t="s">
        <v>73</v>
      </c>
      <c r="G45" s="16" t="s">
        <v>70</v>
      </c>
      <c r="H45" s="103">
        <v>9205220</v>
      </c>
      <c r="I45" s="93">
        <v>-4826910.6500000004</v>
      </c>
      <c r="J45" s="84">
        <f t="shared" si="4"/>
        <v>4378309.3499999996</v>
      </c>
      <c r="K45" s="85">
        <v>360</v>
      </c>
      <c r="L45" s="85">
        <v>90</v>
      </c>
      <c r="M45" s="87">
        <v>2301305</v>
      </c>
      <c r="N45" s="87">
        <f>M45</f>
        <v>2301305</v>
      </c>
      <c r="O45" s="95" t="s">
        <v>40</v>
      </c>
      <c r="P45" s="99">
        <v>995428.88</v>
      </c>
      <c r="Q45" s="99" t="s">
        <v>40</v>
      </c>
      <c r="R45" s="95" t="s">
        <v>40</v>
      </c>
      <c r="S45" s="104" t="s">
        <v>40</v>
      </c>
      <c r="T45" s="76"/>
      <c r="U45" s="76"/>
      <c r="V45" s="76"/>
      <c r="W45" s="109"/>
      <c r="X45" s="113" t="s">
        <v>135</v>
      </c>
    </row>
    <row r="46" spans="1:25" ht="94.5" customHeight="1" thickBot="1" x14ac:dyDescent="0.3">
      <c r="A46" s="67" t="s">
        <v>74</v>
      </c>
      <c r="B46" s="16" t="s">
        <v>75</v>
      </c>
      <c r="C46" s="69">
        <v>3</v>
      </c>
      <c r="D46" s="69">
        <v>3.4</v>
      </c>
      <c r="E46" s="69" t="s">
        <v>59</v>
      </c>
      <c r="F46" s="16" t="s">
        <v>76</v>
      </c>
      <c r="G46" s="16" t="s">
        <v>70</v>
      </c>
      <c r="H46" s="103">
        <v>3325740</v>
      </c>
      <c r="I46" s="93">
        <v>-788100</v>
      </c>
      <c r="J46" s="84">
        <f t="shared" si="4"/>
        <v>2537640</v>
      </c>
      <c r="K46" s="85">
        <v>70</v>
      </c>
      <c r="L46" s="85">
        <v>32</v>
      </c>
      <c r="M46" s="87">
        <v>831435</v>
      </c>
      <c r="N46" s="87">
        <f>M46</f>
        <v>831435</v>
      </c>
      <c r="O46" s="95" t="s">
        <v>40</v>
      </c>
      <c r="P46" s="102" t="s">
        <v>40</v>
      </c>
      <c r="Q46" s="99" t="s">
        <v>40</v>
      </c>
      <c r="R46" s="95" t="s">
        <v>40</v>
      </c>
      <c r="S46" s="104" t="s">
        <v>40</v>
      </c>
      <c r="T46" s="76"/>
      <c r="U46" s="76"/>
      <c r="V46" s="76"/>
      <c r="W46" s="109"/>
      <c r="X46" s="113" t="s">
        <v>135</v>
      </c>
    </row>
    <row r="47" spans="1:25" ht="55.5" customHeight="1" x14ac:dyDescent="0.25">
      <c r="A47" s="168" t="s">
        <v>77</v>
      </c>
      <c r="B47" s="169" t="s">
        <v>78</v>
      </c>
      <c r="C47" s="170">
        <v>3</v>
      </c>
      <c r="D47" s="170">
        <v>3.4</v>
      </c>
      <c r="E47" s="170" t="s">
        <v>59</v>
      </c>
      <c r="F47" s="169" t="s">
        <v>79</v>
      </c>
      <c r="G47" s="16" t="s">
        <v>80</v>
      </c>
      <c r="H47" s="103">
        <v>12814977</v>
      </c>
      <c r="I47" s="93">
        <v>-12124999</v>
      </c>
      <c r="J47" s="84">
        <f t="shared" si="4"/>
        <v>689978</v>
      </c>
      <c r="K47" s="165">
        <v>53520</v>
      </c>
      <c r="L47" s="165">
        <v>16056</v>
      </c>
      <c r="M47" s="87">
        <v>3203744.25</v>
      </c>
      <c r="N47" s="177">
        <f>M47+M48+M49</f>
        <v>13446486.75</v>
      </c>
      <c r="O47" s="177" t="s">
        <v>40</v>
      </c>
      <c r="P47" s="99">
        <v>8806.58</v>
      </c>
      <c r="Q47" s="177">
        <f>P47</f>
        <v>8806.58</v>
      </c>
      <c r="R47" s="229" t="s">
        <v>40</v>
      </c>
      <c r="S47" s="195">
        <f>Q47/N47*100</f>
        <v>6.549353867470252E-2</v>
      </c>
      <c r="T47" s="76"/>
      <c r="U47" s="76"/>
      <c r="V47" s="76"/>
      <c r="W47" s="137"/>
      <c r="X47" s="133" t="s">
        <v>137</v>
      </c>
    </row>
    <row r="48" spans="1:25" ht="61.5" customHeight="1" x14ac:dyDescent="0.25">
      <c r="A48" s="168"/>
      <c r="B48" s="169"/>
      <c r="C48" s="170"/>
      <c r="D48" s="170"/>
      <c r="E48" s="170"/>
      <c r="F48" s="169"/>
      <c r="G48" s="16" t="s">
        <v>81</v>
      </c>
      <c r="H48" s="103">
        <v>40758250</v>
      </c>
      <c r="I48" s="93">
        <v>-39783250</v>
      </c>
      <c r="J48" s="84">
        <f t="shared" si="4"/>
        <v>975000</v>
      </c>
      <c r="K48" s="165"/>
      <c r="L48" s="165"/>
      <c r="M48" s="87">
        <v>10189562.5</v>
      </c>
      <c r="N48" s="177"/>
      <c r="O48" s="177"/>
      <c r="P48" s="102" t="s">
        <v>40</v>
      </c>
      <c r="Q48" s="177"/>
      <c r="R48" s="230"/>
      <c r="S48" s="195"/>
      <c r="T48" s="76"/>
      <c r="U48" s="76"/>
      <c r="V48" s="76"/>
      <c r="W48" s="139"/>
      <c r="X48" s="140"/>
    </row>
    <row r="49" spans="1:24" ht="70.5" customHeight="1" thickBot="1" x14ac:dyDescent="0.3">
      <c r="A49" s="168"/>
      <c r="B49" s="169"/>
      <c r="C49" s="170"/>
      <c r="D49" s="170"/>
      <c r="E49" s="170"/>
      <c r="F49" s="169"/>
      <c r="G49" s="16" t="s">
        <v>82</v>
      </c>
      <c r="H49" s="103">
        <v>212720</v>
      </c>
      <c r="I49" s="93">
        <v>-212720</v>
      </c>
      <c r="J49" s="84">
        <f t="shared" si="4"/>
        <v>0</v>
      </c>
      <c r="K49" s="165"/>
      <c r="L49" s="165"/>
      <c r="M49" s="87">
        <v>53180</v>
      </c>
      <c r="N49" s="177"/>
      <c r="O49" s="177"/>
      <c r="P49" s="102" t="s">
        <v>40</v>
      </c>
      <c r="Q49" s="177"/>
      <c r="R49" s="231"/>
      <c r="S49" s="195"/>
      <c r="T49" s="76"/>
      <c r="U49" s="76"/>
      <c r="V49" s="76"/>
      <c r="W49" s="138"/>
      <c r="X49" s="134"/>
    </row>
    <row r="50" spans="1:24" ht="64.5" customHeight="1" x14ac:dyDescent="0.25">
      <c r="A50" s="168" t="s">
        <v>83</v>
      </c>
      <c r="B50" s="169" t="s">
        <v>84</v>
      </c>
      <c r="C50" s="170">
        <v>3</v>
      </c>
      <c r="D50" s="170">
        <v>3.4</v>
      </c>
      <c r="E50" s="170" t="s">
        <v>59</v>
      </c>
      <c r="F50" s="169" t="s">
        <v>85</v>
      </c>
      <c r="G50" s="16" t="s">
        <v>80</v>
      </c>
      <c r="H50" s="103">
        <v>6533920</v>
      </c>
      <c r="I50" s="93">
        <v>-6373920</v>
      </c>
      <c r="J50" s="84">
        <f t="shared" si="4"/>
        <v>160000</v>
      </c>
      <c r="K50" s="165">
        <v>26760</v>
      </c>
      <c r="L50" s="165">
        <v>11373</v>
      </c>
      <c r="M50" s="87">
        <v>1633480</v>
      </c>
      <c r="N50" s="177">
        <f>M50+M51+M52</f>
        <v>4176217.5</v>
      </c>
      <c r="O50" s="177" t="s">
        <v>40</v>
      </c>
      <c r="P50" s="102" t="s">
        <v>40</v>
      </c>
      <c r="Q50" s="196">
        <f>P51</f>
        <v>1169326.6599999999</v>
      </c>
      <c r="R50" s="229" t="s">
        <v>40</v>
      </c>
      <c r="S50" s="224">
        <f>Q50/N50*100</f>
        <v>27.999659021590706</v>
      </c>
      <c r="T50" s="76"/>
      <c r="U50" s="76"/>
      <c r="V50" s="76"/>
      <c r="W50" s="137"/>
      <c r="X50" s="147" t="s">
        <v>136</v>
      </c>
    </row>
    <row r="51" spans="1:24" ht="57" customHeight="1" x14ac:dyDescent="0.25">
      <c r="A51" s="168"/>
      <c r="B51" s="169"/>
      <c r="C51" s="170"/>
      <c r="D51" s="170"/>
      <c r="E51" s="170"/>
      <c r="F51" s="169"/>
      <c r="G51" s="16" t="s">
        <v>86</v>
      </c>
      <c r="H51" s="103">
        <v>10104590</v>
      </c>
      <c r="I51" s="93">
        <v>-8779162.6600000001</v>
      </c>
      <c r="J51" s="84">
        <f t="shared" si="4"/>
        <v>1325427.3399999999</v>
      </c>
      <c r="K51" s="165"/>
      <c r="L51" s="165"/>
      <c r="M51" s="87">
        <v>2526147.5</v>
      </c>
      <c r="N51" s="177"/>
      <c r="O51" s="177"/>
      <c r="P51" s="99">
        <v>1169326.6599999999</v>
      </c>
      <c r="Q51" s="196"/>
      <c r="R51" s="230"/>
      <c r="S51" s="224"/>
      <c r="T51" s="76"/>
      <c r="U51" s="76"/>
      <c r="V51" s="76"/>
      <c r="W51" s="139"/>
      <c r="X51" s="148"/>
    </row>
    <row r="52" spans="1:24" ht="63" customHeight="1" thickBot="1" x14ac:dyDescent="0.3">
      <c r="A52" s="168"/>
      <c r="B52" s="169"/>
      <c r="C52" s="170"/>
      <c r="D52" s="170"/>
      <c r="E52" s="170"/>
      <c r="F52" s="169"/>
      <c r="G52" s="16" t="s">
        <v>82</v>
      </c>
      <c r="H52" s="103">
        <v>66360</v>
      </c>
      <c r="I52" s="93">
        <v>-60000</v>
      </c>
      <c r="J52" s="84">
        <f>H52+I52</f>
        <v>6360</v>
      </c>
      <c r="K52" s="165"/>
      <c r="L52" s="165"/>
      <c r="M52" s="87">
        <v>16590</v>
      </c>
      <c r="N52" s="177"/>
      <c r="O52" s="177"/>
      <c r="P52" s="102" t="s">
        <v>40</v>
      </c>
      <c r="Q52" s="196"/>
      <c r="R52" s="231"/>
      <c r="S52" s="224"/>
      <c r="T52" s="76"/>
      <c r="U52" s="76"/>
      <c r="V52" s="76"/>
      <c r="W52" s="138"/>
      <c r="X52" s="149"/>
    </row>
    <row r="53" spans="1:24" ht="57.75" customHeight="1" x14ac:dyDescent="0.25">
      <c r="A53" s="168" t="s">
        <v>87</v>
      </c>
      <c r="B53" s="169" t="s">
        <v>88</v>
      </c>
      <c r="C53" s="170">
        <v>3</v>
      </c>
      <c r="D53" s="170">
        <v>3.4</v>
      </c>
      <c r="E53" s="170" t="s">
        <v>59</v>
      </c>
      <c r="F53" s="169" t="s">
        <v>89</v>
      </c>
      <c r="G53" s="16" t="s">
        <v>80</v>
      </c>
      <c r="H53" s="103">
        <v>6043939</v>
      </c>
      <c r="I53" s="103">
        <v>-6043939</v>
      </c>
      <c r="J53" s="84">
        <f>H53+I53</f>
        <v>0</v>
      </c>
      <c r="K53" s="165">
        <v>8920</v>
      </c>
      <c r="L53" s="165">
        <v>4393</v>
      </c>
      <c r="M53" s="87">
        <v>1510984.75</v>
      </c>
      <c r="N53" s="177">
        <f>M53+M54+M55</f>
        <v>3233311.75</v>
      </c>
      <c r="O53" s="177" t="s">
        <v>40</v>
      </c>
      <c r="P53" s="102" t="s">
        <v>40</v>
      </c>
      <c r="Q53" s="196" t="s">
        <v>40</v>
      </c>
      <c r="R53" s="229" t="s">
        <v>40</v>
      </c>
      <c r="S53" s="228" t="s">
        <v>40</v>
      </c>
      <c r="T53" s="76"/>
      <c r="U53" s="76"/>
      <c r="V53" s="76"/>
      <c r="W53" s="137"/>
      <c r="X53" s="133" t="s">
        <v>135</v>
      </c>
    </row>
    <row r="54" spans="1:24" ht="58.5" customHeight="1" x14ac:dyDescent="0.25">
      <c r="A54" s="168"/>
      <c r="B54" s="169"/>
      <c r="C54" s="170"/>
      <c r="D54" s="170"/>
      <c r="E54" s="170"/>
      <c r="F54" s="169"/>
      <c r="G54" s="16" t="s">
        <v>86</v>
      </c>
      <c r="H54" s="103">
        <v>6824008</v>
      </c>
      <c r="I54" s="93">
        <v>-6824008</v>
      </c>
      <c r="J54" s="84">
        <f>H54+I54</f>
        <v>0</v>
      </c>
      <c r="K54" s="165"/>
      <c r="L54" s="165"/>
      <c r="M54" s="87">
        <v>1706002</v>
      </c>
      <c r="N54" s="177"/>
      <c r="O54" s="177"/>
      <c r="P54" s="102" t="s">
        <v>40</v>
      </c>
      <c r="Q54" s="196"/>
      <c r="R54" s="230"/>
      <c r="S54" s="228"/>
      <c r="T54" s="76"/>
      <c r="U54" s="76"/>
      <c r="V54" s="76"/>
      <c r="W54" s="139"/>
      <c r="X54" s="140"/>
    </row>
    <row r="55" spans="1:24" ht="73.5" customHeight="1" thickBot="1" x14ac:dyDescent="0.3">
      <c r="A55" s="168"/>
      <c r="B55" s="169"/>
      <c r="C55" s="170"/>
      <c r="D55" s="170"/>
      <c r="E55" s="170"/>
      <c r="F55" s="169"/>
      <c r="G55" s="16" t="s">
        <v>82</v>
      </c>
      <c r="H55" s="103">
        <v>65300</v>
      </c>
      <c r="I55" s="93">
        <v>-60000</v>
      </c>
      <c r="J55" s="84">
        <f>H55+I55</f>
        <v>5300</v>
      </c>
      <c r="K55" s="165"/>
      <c r="L55" s="165"/>
      <c r="M55" s="87">
        <v>16325</v>
      </c>
      <c r="N55" s="177"/>
      <c r="O55" s="177"/>
      <c r="P55" s="102" t="s">
        <v>40</v>
      </c>
      <c r="Q55" s="196"/>
      <c r="R55" s="231"/>
      <c r="S55" s="228"/>
      <c r="T55" s="76"/>
      <c r="U55" s="76"/>
      <c r="V55" s="76"/>
      <c r="W55" s="138"/>
      <c r="X55" s="134"/>
    </row>
    <row r="56" spans="1:24" ht="23.25" customHeight="1" thickBot="1" x14ac:dyDescent="0.3">
      <c r="A56" s="63"/>
      <c r="B56" s="124"/>
      <c r="C56" s="42"/>
      <c r="D56" s="42"/>
      <c r="E56" s="42"/>
      <c r="F56" s="42"/>
      <c r="G56" s="50">
        <v>114876119</v>
      </c>
      <c r="H56" s="46">
        <f>SUM(H60:H66)</f>
        <v>35001822</v>
      </c>
      <c r="I56" s="46">
        <f>SUM(I60:I66)</f>
        <v>59226935.740000002</v>
      </c>
      <c r="J56" s="46">
        <f>SUM(J60:J66)</f>
        <v>94228757.74000001</v>
      </c>
      <c r="K56" s="48">
        <v>89200</v>
      </c>
      <c r="L56" s="48">
        <f>SUM(L57:L66)</f>
        <v>20343</v>
      </c>
      <c r="M56" s="48">
        <f>M57+M63+M64+M65+M66</f>
        <v>28719029.75</v>
      </c>
      <c r="N56" s="48"/>
      <c r="O56" s="48">
        <f>O57</f>
        <v>16637</v>
      </c>
      <c r="P56" s="48">
        <f>P57+P63+P64+P65+P66</f>
        <v>102679385.13000001</v>
      </c>
      <c r="Q56" s="48">
        <f t="shared" ref="Q56:V56" si="5">Q57+Q64+Q66</f>
        <v>102282517.52</v>
      </c>
      <c r="R56" s="48"/>
      <c r="S56" s="64"/>
      <c r="T56" s="51">
        <f t="shared" si="5"/>
        <v>0</v>
      </c>
      <c r="U56" s="48">
        <f t="shared" si="5"/>
        <v>0</v>
      </c>
      <c r="V56" s="48">
        <f t="shared" si="5"/>
        <v>0</v>
      </c>
      <c r="W56" s="110"/>
      <c r="X56" s="111"/>
    </row>
    <row r="57" spans="1:24" ht="56.25" hidden="1" customHeight="1" x14ac:dyDescent="0.25">
      <c r="A57" s="187" t="s">
        <v>90</v>
      </c>
      <c r="B57" s="171" t="s">
        <v>91</v>
      </c>
      <c r="C57" s="175">
        <v>3</v>
      </c>
      <c r="D57" s="175">
        <v>3.4</v>
      </c>
      <c r="E57" s="175" t="s">
        <v>59</v>
      </c>
      <c r="F57" s="173" t="s">
        <v>92</v>
      </c>
      <c r="G57" s="171" t="s">
        <v>93</v>
      </c>
      <c r="H57" s="200">
        <v>79874297</v>
      </c>
      <c r="I57" s="180">
        <v>4048902.62</v>
      </c>
      <c r="J57" s="180">
        <f>H57+I57</f>
        <v>83923199.620000005</v>
      </c>
      <c r="K57" s="198">
        <v>89200</v>
      </c>
      <c r="L57" s="178">
        <v>20342</v>
      </c>
      <c r="M57" s="178">
        <v>19968574.25</v>
      </c>
      <c r="N57" s="178">
        <f>M57+M63</f>
        <v>22937271.75</v>
      </c>
      <c r="O57" s="178">
        <v>16637</v>
      </c>
      <c r="P57" s="189">
        <v>36337513.530000001</v>
      </c>
      <c r="Q57" s="189">
        <f>P57+P63</f>
        <v>37854150.079999998</v>
      </c>
      <c r="R57" s="191">
        <f>O57/L57*100</f>
        <v>81.786451676334678</v>
      </c>
      <c r="S57" s="193">
        <f>Q57/N57*100</f>
        <v>165.03335920934012</v>
      </c>
      <c r="T57" s="76"/>
      <c r="U57" s="76"/>
      <c r="V57" s="79"/>
      <c r="W57" s="78"/>
      <c r="X57" s="111"/>
    </row>
    <row r="58" spans="1:24" ht="56.25" hidden="1" customHeight="1" x14ac:dyDescent="0.25">
      <c r="A58" s="188"/>
      <c r="B58" s="172"/>
      <c r="C58" s="176"/>
      <c r="D58" s="176"/>
      <c r="E58" s="176"/>
      <c r="F58" s="174"/>
      <c r="G58" s="172"/>
      <c r="H58" s="200"/>
      <c r="I58" s="181"/>
      <c r="J58" s="181"/>
      <c r="K58" s="199"/>
      <c r="L58" s="186"/>
      <c r="M58" s="186"/>
      <c r="N58" s="186"/>
      <c r="O58" s="186"/>
      <c r="P58" s="190"/>
      <c r="Q58" s="190"/>
      <c r="R58" s="192"/>
      <c r="S58" s="194"/>
      <c r="T58" s="76"/>
      <c r="U58" s="76"/>
      <c r="V58" s="79"/>
      <c r="W58" s="78"/>
      <c r="X58" s="111"/>
    </row>
    <row r="59" spans="1:24" ht="3" hidden="1" customHeight="1" x14ac:dyDescent="0.25">
      <c r="A59" s="188"/>
      <c r="B59" s="172"/>
      <c r="C59" s="176"/>
      <c r="D59" s="176"/>
      <c r="E59" s="176"/>
      <c r="F59" s="174"/>
      <c r="G59" s="172"/>
      <c r="H59" s="200"/>
      <c r="I59" s="181"/>
      <c r="J59" s="181"/>
      <c r="K59" s="199"/>
      <c r="L59" s="186"/>
      <c r="M59" s="186"/>
      <c r="N59" s="186"/>
      <c r="O59" s="186"/>
      <c r="P59" s="190"/>
      <c r="Q59" s="190"/>
      <c r="R59" s="192"/>
      <c r="S59" s="194"/>
      <c r="T59" s="76"/>
      <c r="U59" s="76"/>
      <c r="V59" s="79"/>
      <c r="W59" s="78"/>
      <c r="X59" s="111"/>
    </row>
    <row r="60" spans="1:24" ht="21" customHeight="1" x14ac:dyDescent="0.25">
      <c r="A60" s="188"/>
      <c r="B60" s="172"/>
      <c r="C60" s="176"/>
      <c r="D60" s="176"/>
      <c r="E60" s="176"/>
      <c r="F60" s="174"/>
      <c r="G60" s="172"/>
      <c r="H60" s="200"/>
      <c r="I60" s="181"/>
      <c r="J60" s="181"/>
      <c r="K60" s="199"/>
      <c r="L60" s="186"/>
      <c r="M60" s="186"/>
      <c r="N60" s="186"/>
      <c r="O60" s="186"/>
      <c r="P60" s="190"/>
      <c r="Q60" s="190"/>
      <c r="R60" s="192"/>
      <c r="S60" s="194"/>
      <c r="T60" s="76"/>
      <c r="U60" s="76"/>
      <c r="V60" s="79"/>
      <c r="W60" s="166" t="s">
        <v>122</v>
      </c>
      <c r="X60" s="152" t="s">
        <v>135</v>
      </c>
    </row>
    <row r="61" spans="1:24" ht="18.75" customHeight="1" x14ac:dyDescent="0.25">
      <c r="A61" s="188"/>
      <c r="B61" s="172"/>
      <c r="C61" s="176"/>
      <c r="D61" s="176"/>
      <c r="E61" s="176"/>
      <c r="F61" s="174"/>
      <c r="G61" s="172"/>
      <c r="H61" s="200"/>
      <c r="I61" s="181"/>
      <c r="J61" s="181"/>
      <c r="K61" s="199"/>
      <c r="L61" s="186"/>
      <c r="M61" s="186"/>
      <c r="N61" s="186"/>
      <c r="O61" s="186"/>
      <c r="P61" s="190"/>
      <c r="Q61" s="190"/>
      <c r="R61" s="192"/>
      <c r="S61" s="194"/>
      <c r="T61" s="76"/>
      <c r="U61" s="76"/>
      <c r="V61" s="79"/>
      <c r="W61" s="166"/>
      <c r="X61" s="153"/>
    </row>
    <row r="62" spans="1:24" ht="13.5" customHeight="1" x14ac:dyDescent="0.25">
      <c r="A62" s="188"/>
      <c r="B62" s="172"/>
      <c r="C62" s="176"/>
      <c r="D62" s="176"/>
      <c r="E62" s="176"/>
      <c r="F62" s="174"/>
      <c r="G62" s="172"/>
      <c r="H62" s="200"/>
      <c r="I62" s="182"/>
      <c r="J62" s="182"/>
      <c r="K62" s="199"/>
      <c r="L62" s="186"/>
      <c r="M62" s="186"/>
      <c r="N62" s="186"/>
      <c r="O62" s="186"/>
      <c r="P62" s="190"/>
      <c r="Q62" s="190"/>
      <c r="R62" s="192"/>
      <c r="S62" s="194"/>
      <c r="T62" s="76"/>
      <c r="U62" s="76"/>
      <c r="V62" s="79"/>
      <c r="W62" s="166"/>
      <c r="X62" s="153"/>
    </row>
    <row r="63" spans="1:24" ht="78" customHeight="1" thickBot="1" x14ac:dyDescent="0.3">
      <c r="A63" s="188"/>
      <c r="B63" s="172"/>
      <c r="C63" s="176"/>
      <c r="D63" s="176"/>
      <c r="E63" s="176"/>
      <c r="F63" s="174"/>
      <c r="G63" s="70" t="s">
        <v>94</v>
      </c>
      <c r="H63" s="103">
        <v>11874790</v>
      </c>
      <c r="I63" s="93">
        <v>-8801714.5999999996</v>
      </c>
      <c r="J63" s="84">
        <f>H63+I63</f>
        <v>3073075.4000000004</v>
      </c>
      <c r="K63" s="199"/>
      <c r="L63" s="186"/>
      <c r="M63" s="102">
        <v>2968697.5</v>
      </c>
      <c r="N63" s="186"/>
      <c r="O63" s="186"/>
      <c r="P63" s="96">
        <v>1516636.55</v>
      </c>
      <c r="Q63" s="190"/>
      <c r="R63" s="192"/>
      <c r="S63" s="194"/>
      <c r="T63" s="76"/>
      <c r="U63" s="76"/>
      <c r="V63" s="76"/>
      <c r="W63" s="166"/>
      <c r="X63" s="167"/>
    </row>
    <row r="64" spans="1:24" ht="54" customHeight="1" x14ac:dyDescent="0.25">
      <c r="A64" s="168" t="s">
        <v>95</v>
      </c>
      <c r="B64" s="204" t="s">
        <v>96</v>
      </c>
      <c r="C64" s="205">
        <v>3</v>
      </c>
      <c r="D64" s="205">
        <v>3.4</v>
      </c>
      <c r="E64" s="205" t="s">
        <v>59</v>
      </c>
      <c r="F64" s="169" t="s">
        <v>97</v>
      </c>
      <c r="G64" s="16" t="s">
        <v>98</v>
      </c>
      <c r="H64" s="94">
        <v>9730000</v>
      </c>
      <c r="I64" s="105">
        <v>72621774.540000007</v>
      </c>
      <c r="J64" s="105">
        <f>H64+I64</f>
        <v>82351774.540000007</v>
      </c>
      <c r="K64" s="165">
        <v>680</v>
      </c>
      <c r="L64" s="177" t="s">
        <v>40</v>
      </c>
      <c r="M64" s="87">
        <v>2432500</v>
      </c>
      <c r="N64" s="177">
        <f>M64+M65</f>
        <v>5481758</v>
      </c>
      <c r="O64" s="178">
        <v>89</v>
      </c>
      <c r="P64" s="99">
        <v>58380727.979999997</v>
      </c>
      <c r="Q64" s="196">
        <f>P64+P65</f>
        <v>63283997.159999996</v>
      </c>
      <c r="R64" s="197">
        <v>89</v>
      </c>
      <c r="S64" s="195">
        <f>Q64/N64*100</f>
        <v>1154.4471164177621</v>
      </c>
      <c r="T64" s="76"/>
      <c r="U64" s="76"/>
      <c r="V64" s="76"/>
      <c r="W64" s="150" t="s">
        <v>123</v>
      </c>
      <c r="X64" s="152" t="s">
        <v>135</v>
      </c>
    </row>
    <row r="65" spans="1:26" ht="59.25" customHeight="1" thickBot="1" x14ac:dyDescent="0.3">
      <c r="A65" s="168"/>
      <c r="B65" s="204"/>
      <c r="C65" s="205"/>
      <c r="D65" s="205"/>
      <c r="E65" s="205"/>
      <c r="F65" s="169"/>
      <c r="G65" s="16" t="s">
        <v>99</v>
      </c>
      <c r="H65" s="103">
        <v>12197032</v>
      </c>
      <c r="I65" s="93">
        <v>-7278762.8200000003</v>
      </c>
      <c r="J65" s="105">
        <f>H65+I65</f>
        <v>4918269.18</v>
      </c>
      <c r="K65" s="165"/>
      <c r="L65" s="177"/>
      <c r="M65" s="87">
        <v>3049258</v>
      </c>
      <c r="N65" s="177"/>
      <c r="O65" s="179"/>
      <c r="P65" s="99">
        <v>4903269.18</v>
      </c>
      <c r="Q65" s="196"/>
      <c r="R65" s="197"/>
      <c r="S65" s="195"/>
      <c r="T65" s="79"/>
      <c r="U65" s="76"/>
      <c r="V65" s="76"/>
      <c r="W65" s="151"/>
      <c r="X65" s="153"/>
      <c r="Y65" s="115"/>
      <c r="Z65" s="4"/>
    </row>
    <row r="66" spans="1:26" ht="58.5" customHeight="1" thickBot="1" x14ac:dyDescent="0.3">
      <c r="A66" s="67" t="s">
        <v>100</v>
      </c>
      <c r="B66" s="117" t="s">
        <v>101</v>
      </c>
      <c r="C66" s="69">
        <v>3</v>
      </c>
      <c r="D66" s="69">
        <v>3.4</v>
      </c>
      <c r="E66" s="69" t="s">
        <v>59</v>
      </c>
      <c r="F66" s="68" t="s">
        <v>102</v>
      </c>
      <c r="G66" s="16" t="s">
        <v>103</v>
      </c>
      <c r="H66" s="97">
        <v>1200000</v>
      </c>
      <c r="I66" s="105">
        <v>2685638.62</v>
      </c>
      <c r="J66" s="105">
        <f>H66+I66</f>
        <v>3885638.62</v>
      </c>
      <c r="K66" s="85">
        <v>3</v>
      </c>
      <c r="L66" s="85">
        <v>1</v>
      </c>
      <c r="M66" s="87">
        <v>300000</v>
      </c>
      <c r="N66" s="87">
        <v>300000</v>
      </c>
      <c r="O66" s="95" t="s">
        <v>40</v>
      </c>
      <c r="P66" s="99">
        <v>1541237.89</v>
      </c>
      <c r="Q66" s="99">
        <v>1144370.28</v>
      </c>
      <c r="R66" s="95" t="s">
        <v>40</v>
      </c>
      <c r="S66" s="106">
        <f>Q66/N66*100</f>
        <v>381.45676000000003</v>
      </c>
      <c r="T66" s="76"/>
      <c r="U66" s="76"/>
      <c r="V66" s="76"/>
      <c r="W66" s="114"/>
      <c r="X66" s="113" t="s">
        <v>135</v>
      </c>
    </row>
    <row r="67" spans="1:26" ht="23.25" customHeight="1" thickBot="1" x14ac:dyDescent="0.3">
      <c r="A67" s="202"/>
      <c r="B67" s="203" t="s">
        <v>104</v>
      </c>
      <c r="C67" s="203"/>
      <c r="D67" s="203"/>
      <c r="E67" s="203"/>
      <c r="F67" s="203"/>
      <c r="G67" s="203"/>
      <c r="H67" s="49">
        <f t="shared" ref="H67:Q67" si="6">H22+H33+H37+H56</f>
        <v>800211172</v>
      </c>
      <c r="I67" s="49">
        <f t="shared" si="6"/>
        <v>-161000741.80000001</v>
      </c>
      <c r="J67" s="49">
        <f t="shared" si="6"/>
        <v>639210430.20000005</v>
      </c>
      <c r="K67" s="49">
        <f t="shared" si="6"/>
        <v>191126</v>
      </c>
      <c r="L67" s="49">
        <f>L56+L37+L33+L22</f>
        <v>69346</v>
      </c>
      <c r="M67" s="49">
        <f t="shared" si="6"/>
        <v>220021367.25</v>
      </c>
      <c r="N67" s="49">
        <f t="shared" si="6"/>
        <v>191302337.5</v>
      </c>
      <c r="O67" s="49">
        <f>O22+O33+O56</f>
        <v>40179</v>
      </c>
      <c r="P67" s="49">
        <f t="shared" si="6"/>
        <v>228291948.95000002</v>
      </c>
      <c r="Q67" s="49">
        <f t="shared" si="6"/>
        <v>206677058.92000002</v>
      </c>
      <c r="R67" s="49">
        <f>O67/L67*100</f>
        <v>57.93989559599688</v>
      </c>
      <c r="S67" s="65">
        <f>Q67/M67*100</f>
        <v>93.934994361326062</v>
      </c>
      <c r="T67" s="76"/>
      <c r="U67" s="76"/>
      <c r="V67" s="76"/>
      <c r="W67" s="121"/>
      <c r="X67" s="122"/>
    </row>
    <row r="68" spans="1:26" ht="45.75" customHeight="1" thickBot="1" x14ac:dyDescent="0.3">
      <c r="A68" s="183" t="s">
        <v>139</v>
      </c>
      <c r="B68" s="184"/>
      <c r="C68" s="184"/>
      <c r="D68" s="184"/>
      <c r="E68" s="184"/>
      <c r="F68" s="184"/>
      <c r="G68" s="184"/>
      <c r="H68" s="184"/>
      <c r="I68" s="184"/>
      <c r="J68" s="184"/>
      <c r="K68" s="184"/>
      <c r="L68" s="184"/>
      <c r="M68" s="184"/>
      <c r="N68" s="184"/>
      <c r="O68" s="184"/>
      <c r="P68" s="184"/>
      <c r="Q68" s="184"/>
      <c r="R68" s="184"/>
      <c r="S68" s="185"/>
      <c r="T68" s="80"/>
      <c r="U68" s="80"/>
      <c r="V68" s="80"/>
      <c r="W68" s="80"/>
      <c r="X68" s="81"/>
    </row>
    <row r="69" spans="1:26" x14ac:dyDescent="0.25">
      <c r="A69" s="2"/>
      <c r="B69" s="5"/>
      <c r="C69" s="29"/>
      <c r="D69" s="29"/>
      <c r="E69" s="30"/>
      <c r="F69" s="2"/>
      <c r="G69" s="2"/>
      <c r="H69" s="2"/>
      <c r="I69" s="2"/>
      <c r="J69" s="6"/>
      <c r="K69" s="7"/>
      <c r="L69" s="7"/>
      <c r="M69" s="2"/>
      <c r="N69" s="2"/>
      <c r="O69" s="2"/>
      <c r="P69" s="2"/>
      <c r="Q69" s="2"/>
      <c r="R69" s="39"/>
      <c r="S69" s="39"/>
    </row>
    <row r="70" spans="1:26" x14ac:dyDescent="0.25">
      <c r="A70" s="2"/>
      <c r="B70" s="5"/>
      <c r="C70" s="29"/>
      <c r="D70" s="29"/>
      <c r="E70" s="30"/>
      <c r="F70" s="2"/>
      <c r="G70" s="2"/>
      <c r="H70" s="2"/>
      <c r="I70" s="2"/>
      <c r="J70" s="2"/>
      <c r="K70" s="7"/>
      <c r="L70" s="7"/>
      <c r="M70" s="7"/>
      <c r="N70" s="7"/>
      <c r="O70" s="7"/>
      <c r="P70" s="7"/>
      <c r="Q70" s="7"/>
      <c r="R70" s="39"/>
      <c r="S70" s="40"/>
    </row>
    <row r="71" spans="1:26" x14ac:dyDescent="0.25">
      <c r="A71" s="2"/>
      <c r="B71" s="2"/>
      <c r="C71" s="30"/>
      <c r="D71" s="30"/>
      <c r="E71" s="30"/>
      <c r="F71" s="7"/>
      <c r="G71" s="7"/>
      <c r="H71" s="7"/>
      <c r="I71" s="7"/>
      <c r="J71" s="7"/>
      <c r="K71" s="7"/>
      <c r="L71" s="7"/>
      <c r="M71" s="7"/>
      <c r="N71" s="7"/>
      <c r="O71" s="7"/>
      <c r="P71" s="7"/>
      <c r="Q71" s="7"/>
      <c r="R71" s="39"/>
      <c r="S71" s="39"/>
    </row>
    <row r="72" spans="1:26" x14ac:dyDescent="0.25">
      <c r="A72" s="8"/>
      <c r="B72" s="8"/>
      <c r="C72" s="28"/>
      <c r="D72" s="28"/>
      <c r="E72" s="28"/>
      <c r="F72" s="9"/>
      <c r="G72" s="9"/>
      <c r="H72" s="9"/>
      <c r="I72" s="9"/>
      <c r="J72" s="9"/>
      <c r="K72" s="9"/>
      <c r="L72" s="7"/>
      <c r="M72" s="7"/>
      <c r="N72" s="7"/>
      <c r="O72" s="7"/>
      <c r="P72" s="7"/>
      <c r="Q72" s="7"/>
      <c r="R72" s="35"/>
      <c r="S72" s="35"/>
    </row>
    <row r="73" spans="1:26" x14ac:dyDescent="0.25">
      <c r="F73" s="10"/>
      <c r="G73" s="10"/>
      <c r="H73" s="10"/>
      <c r="I73" s="9"/>
      <c r="J73" s="10"/>
      <c r="L73" s="10"/>
      <c r="M73" s="10"/>
      <c r="N73" s="10"/>
      <c r="O73" s="10"/>
      <c r="P73" s="10"/>
      <c r="Q73" s="10"/>
      <c r="R73" s="36"/>
      <c r="S73" s="36"/>
    </row>
    <row r="74" spans="1:26" x14ac:dyDescent="0.25">
      <c r="F74" s="10"/>
      <c r="G74" s="10"/>
      <c r="H74" s="10"/>
      <c r="I74" s="10"/>
      <c r="J74" s="10"/>
      <c r="K74" s="10"/>
      <c r="L74" s="201"/>
      <c r="M74" s="201"/>
      <c r="N74" s="13"/>
      <c r="O74" s="11"/>
      <c r="P74" s="11"/>
      <c r="Q74" s="11"/>
      <c r="R74" s="37"/>
      <c r="S74" s="38"/>
    </row>
    <row r="75" spans="1:26" x14ac:dyDescent="0.25">
      <c r="B75" s="5"/>
      <c r="C75" s="29"/>
      <c r="D75" s="29"/>
      <c r="E75" s="30"/>
      <c r="F75" s="2"/>
      <c r="G75" s="2"/>
      <c r="H75" s="10"/>
      <c r="I75" s="10"/>
      <c r="J75" s="10"/>
      <c r="K75" s="10"/>
      <c r="L75" s="10"/>
      <c r="M75" s="7"/>
      <c r="N75" s="7"/>
      <c r="O75" s="7"/>
      <c r="P75" s="7"/>
      <c r="Q75" s="7"/>
      <c r="R75" s="38"/>
      <c r="S75" s="38"/>
    </row>
    <row r="76" spans="1:26" x14ac:dyDescent="0.25">
      <c r="B76" s="5"/>
      <c r="C76" s="29"/>
      <c r="D76" s="29"/>
      <c r="E76" s="30"/>
      <c r="F76" s="2"/>
      <c r="G76" s="2"/>
      <c r="H76" s="12"/>
      <c r="I76" s="12"/>
      <c r="J76" s="12"/>
      <c r="K76" s="10"/>
      <c r="L76" s="10"/>
      <c r="M76" s="7"/>
      <c r="N76" s="7"/>
      <c r="O76" s="7"/>
      <c r="P76" s="7"/>
      <c r="Q76" s="7"/>
      <c r="R76" s="38"/>
      <c r="S76" s="38"/>
    </row>
    <row r="77" spans="1:26" x14ac:dyDescent="0.25">
      <c r="B77" s="2"/>
      <c r="C77" s="30"/>
      <c r="D77" s="30"/>
      <c r="E77" s="30"/>
      <c r="F77" s="7"/>
      <c r="G77" s="7"/>
      <c r="H77" s="7"/>
      <c r="I77" s="7"/>
      <c r="J77" s="7"/>
      <c r="K77" s="10"/>
      <c r="L77" s="10"/>
      <c r="M77" s="7"/>
      <c r="N77" s="7"/>
      <c r="O77" s="7"/>
      <c r="P77" s="7"/>
      <c r="Q77" s="7"/>
      <c r="R77" s="38"/>
      <c r="S77" s="38"/>
    </row>
    <row r="78" spans="1:26" x14ac:dyDescent="0.25">
      <c r="B78" s="8"/>
      <c r="C78" s="28"/>
      <c r="D78" s="28"/>
      <c r="E78" s="28"/>
      <c r="F78" s="9"/>
      <c r="G78" s="9"/>
      <c r="H78" s="9"/>
      <c r="I78" s="9"/>
      <c r="J78" s="9"/>
      <c r="K78" s="10"/>
      <c r="L78" s="9"/>
      <c r="M78" s="7"/>
      <c r="N78" s="7"/>
      <c r="O78" s="7"/>
      <c r="P78" s="7"/>
      <c r="Q78" s="7"/>
      <c r="R78" s="38"/>
      <c r="S78" s="38"/>
    </row>
    <row r="79" spans="1:26" x14ac:dyDescent="0.25">
      <c r="F79" s="10"/>
      <c r="G79" s="10"/>
      <c r="H79" s="10"/>
      <c r="I79" s="9"/>
      <c r="J79" s="10"/>
      <c r="K79" s="10"/>
      <c r="L79" s="9"/>
      <c r="M79" s="7"/>
      <c r="N79" s="7"/>
      <c r="O79" s="7"/>
      <c r="P79" s="7"/>
      <c r="Q79" s="7"/>
      <c r="R79" s="38"/>
      <c r="S79" s="38"/>
    </row>
    <row r="80" spans="1:26" x14ac:dyDescent="0.25">
      <c r="F80" s="10"/>
      <c r="G80" s="10"/>
      <c r="H80" s="10"/>
      <c r="I80" s="9"/>
      <c r="J80" s="10"/>
      <c r="K80" s="9"/>
      <c r="L80" s="9"/>
    </row>
    <row r="81" spans="6:16" x14ac:dyDescent="0.25">
      <c r="F81" s="10"/>
      <c r="G81" s="10"/>
      <c r="H81" s="10"/>
      <c r="I81" s="10"/>
      <c r="J81" s="10"/>
      <c r="K81" s="10"/>
      <c r="L81" s="9"/>
      <c r="M81" s="10"/>
      <c r="N81" s="10"/>
      <c r="O81" s="10"/>
      <c r="P81" s="10"/>
    </row>
    <row r="82" spans="6:16" x14ac:dyDescent="0.25">
      <c r="F82" s="10"/>
      <c r="G82" s="10"/>
      <c r="H82" s="10"/>
      <c r="I82" s="10"/>
      <c r="J82" s="10"/>
      <c r="K82" s="10"/>
      <c r="L82" s="9"/>
    </row>
    <row r="83" spans="6:16" x14ac:dyDescent="0.25">
      <c r="L83" s="9"/>
    </row>
    <row r="84" spans="6:16" x14ac:dyDescent="0.25">
      <c r="L84" s="9"/>
    </row>
    <row r="85" spans="6:16" x14ac:dyDescent="0.25">
      <c r="L85" s="9"/>
    </row>
    <row r="86" spans="6:16" x14ac:dyDescent="0.25">
      <c r="L86" s="9"/>
    </row>
    <row r="87" spans="6:16" x14ac:dyDescent="0.25">
      <c r="L87" s="9"/>
    </row>
    <row r="88" spans="6:16" x14ac:dyDescent="0.25">
      <c r="L88" s="9"/>
    </row>
    <row r="89" spans="6:16" x14ac:dyDescent="0.25">
      <c r="L89" s="9"/>
    </row>
    <row r="90" spans="6:16" x14ac:dyDescent="0.25">
      <c r="L90" s="9"/>
    </row>
    <row r="91" spans="6:16" x14ac:dyDescent="0.25">
      <c r="L91" s="9"/>
    </row>
    <row r="92" spans="6:16" x14ac:dyDescent="0.25">
      <c r="L92" s="9"/>
    </row>
    <row r="93" spans="6:16" x14ac:dyDescent="0.25">
      <c r="L93" s="9"/>
    </row>
    <row r="94" spans="6:16" x14ac:dyDescent="0.25">
      <c r="L94" s="9"/>
    </row>
    <row r="95" spans="6:16" x14ac:dyDescent="0.25">
      <c r="L95" s="9"/>
    </row>
    <row r="96" spans="6:16" x14ac:dyDescent="0.25">
      <c r="L96" s="4"/>
      <c r="M96" s="4"/>
      <c r="N96" s="4"/>
    </row>
    <row r="97" spans="12:12" x14ac:dyDescent="0.25">
      <c r="L97" s="4"/>
    </row>
  </sheetData>
  <mergeCells count="212">
    <mergeCell ref="Q53:Q55"/>
    <mergeCell ref="S53:S55"/>
    <mergeCell ref="R42:R43"/>
    <mergeCell ref="R47:R49"/>
    <mergeCell ref="Q42:Q43"/>
    <mergeCell ref="R50:R52"/>
    <mergeCell ref="R53:R55"/>
    <mergeCell ref="Q40:Q41"/>
    <mergeCell ref="S40:S41"/>
    <mergeCell ref="S42:S43"/>
    <mergeCell ref="Q47:Q49"/>
    <mergeCell ref="S47:S49"/>
    <mergeCell ref="N50:N52"/>
    <mergeCell ref="Q50:Q52"/>
    <mergeCell ref="S50:S52"/>
    <mergeCell ref="L20:N20"/>
    <mergeCell ref="O20:Q20"/>
    <mergeCell ref="O34:O35"/>
    <mergeCell ref="R34:R35"/>
    <mergeCell ref="O38:O39"/>
    <mergeCell ref="R38:R39"/>
    <mergeCell ref="R40:R41"/>
    <mergeCell ref="S23:S24"/>
    <mergeCell ref="N23:N24"/>
    <mergeCell ref="N27:N29"/>
    <mergeCell ref="Q27:Q29"/>
    <mergeCell ref="S27:S29"/>
    <mergeCell ref="R27:R29"/>
    <mergeCell ref="Q23:Q24"/>
    <mergeCell ref="S31:S32"/>
    <mergeCell ref="R31:R32"/>
    <mergeCell ref="Q31:Q32"/>
    <mergeCell ref="N25:N26"/>
    <mergeCell ref="N34:N35"/>
    <mergeCell ref="Q34:Q35"/>
    <mergeCell ref="S34:S35"/>
    <mergeCell ref="Q38:Q39"/>
    <mergeCell ref="S38:S39"/>
    <mergeCell ref="K27:K29"/>
    <mergeCell ref="L27:L29"/>
    <mergeCell ref="O27:O29"/>
    <mergeCell ref="A6:S6"/>
    <mergeCell ref="A7:S7"/>
    <mergeCell ref="A8:S8"/>
    <mergeCell ref="A9:S9"/>
    <mergeCell ref="A10:S10"/>
    <mergeCell ref="A11:S11"/>
    <mergeCell ref="A13:S13"/>
    <mergeCell ref="A18:A21"/>
    <mergeCell ref="B18:K18"/>
    <mergeCell ref="L18:M18"/>
    <mergeCell ref="O18:P18"/>
    <mergeCell ref="R18:S18"/>
    <mergeCell ref="B19:G19"/>
    <mergeCell ref="B20:B21"/>
    <mergeCell ref="C20:E20"/>
    <mergeCell ref="F20:F21"/>
    <mergeCell ref="G20:G21"/>
    <mergeCell ref="H20:H21"/>
    <mergeCell ref="I20:I21"/>
    <mergeCell ref="J20:J21"/>
    <mergeCell ref="K20:K21"/>
    <mergeCell ref="A23:A24"/>
    <mergeCell ref="B23:B24"/>
    <mergeCell ref="F23:F24"/>
    <mergeCell ref="E23:E24"/>
    <mergeCell ref="D23:D24"/>
    <mergeCell ref="C23:C24"/>
    <mergeCell ref="A27:A29"/>
    <mergeCell ref="B27:B29"/>
    <mergeCell ref="C27:C29"/>
    <mergeCell ref="D27:D29"/>
    <mergeCell ref="E27:E29"/>
    <mergeCell ref="F27:F29"/>
    <mergeCell ref="A33:G33"/>
    <mergeCell ref="A34:A35"/>
    <mergeCell ref="B34:B35"/>
    <mergeCell ref="C34:C35"/>
    <mergeCell ref="D34:D35"/>
    <mergeCell ref="E34:E35"/>
    <mergeCell ref="F34:F35"/>
    <mergeCell ref="O31:O32"/>
    <mergeCell ref="N31:N32"/>
    <mergeCell ref="K34:K35"/>
    <mergeCell ref="A31:A32"/>
    <mergeCell ref="B31:B32"/>
    <mergeCell ref="C31:C32"/>
    <mergeCell ref="D31:D32"/>
    <mergeCell ref="E31:E32"/>
    <mergeCell ref="F31:F32"/>
    <mergeCell ref="K31:K32"/>
    <mergeCell ref="L31:L32"/>
    <mergeCell ref="A37:G37"/>
    <mergeCell ref="A38:A39"/>
    <mergeCell ref="B38:B39"/>
    <mergeCell ref="C38:C39"/>
    <mergeCell ref="D38:D39"/>
    <mergeCell ref="E38:E39"/>
    <mergeCell ref="F38:F39"/>
    <mergeCell ref="K38:K39"/>
    <mergeCell ref="L38:L39"/>
    <mergeCell ref="N38:N39"/>
    <mergeCell ref="K50:K52"/>
    <mergeCell ref="L50:L52"/>
    <mergeCell ref="O50:O52"/>
    <mergeCell ref="A40:A41"/>
    <mergeCell ref="B40:B41"/>
    <mergeCell ref="C40:C41"/>
    <mergeCell ref="D40:D41"/>
    <mergeCell ref="E40:E41"/>
    <mergeCell ref="F40:F41"/>
    <mergeCell ref="K40:K41"/>
    <mergeCell ref="L40:L41"/>
    <mergeCell ref="O40:O41"/>
    <mergeCell ref="N40:N41"/>
    <mergeCell ref="N47:N49"/>
    <mergeCell ref="A47:A49"/>
    <mergeCell ref="B47:B49"/>
    <mergeCell ref="C47:C49"/>
    <mergeCell ref="D47:D49"/>
    <mergeCell ref="E47:E49"/>
    <mergeCell ref="F47:F49"/>
    <mergeCell ref="K47:K49"/>
    <mergeCell ref="L47:L49"/>
    <mergeCell ref="O47:O49"/>
    <mergeCell ref="A42:A43"/>
    <mergeCell ref="B42:B43"/>
    <mergeCell ref="C42:C43"/>
    <mergeCell ref="D42:D43"/>
    <mergeCell ref="E42:E43"/>
    <mergeCell ref="F42:F43"/>
    <mergeCell ref="K42:K43"/>
    <mergeCell ref="L42:L43"/>
    <mergeCell ref="O42:O43"/>
    <mergeCell ref="N42:N43"/>
    <mergeCell ref="L74:M74"/>
    <mergeCell ref="F64:F65"/>
    <mergeCell ref="K64:K65"/>
    <mergeCell ref="L64:L65"/>
    <mergeCell ref="A67:G67"/>
    <mergeCell ref="A64:A65"/>
    <mergeCell ref="B64:B65"/>
    <mergeCell ref="C64:C65"/>
    <mergeCell ref="D64:D65"/>
    <mergeCell ref="E64:E65"/>
    <mergeCell ref="N64:N65"/>
    <mergeCell ref="O64:O65"/>
    <mergeCell ref="I57:I62"/>
    <mergeCell ref="A68:S68"/>
    <mergeCell ref="J57:J62"/>
    <mergeCell ref="N57:N63"/>
    <mergeCell ref="A57:A63"/>
    <mergeCell ref="O57:O63"/>
    <mergeCell ref="Q57:Q63"/>
    <mergeCell ref="R57:R63"/>
    <mergeCell ref="S57:S63"/>
    <mergeCell ref="S64:S65"/>
    <mergeCell ref="M57:M62"/>
    <mergeCell ref="Q64:Q65"/>
    <mergeCell ref="R64:R65"/>
    <mergeCell ref="K57:K63"/>
    <mergeCell ref="L57:L63"/>
    <mergeCell ref="P57:P62"/>
    <mergeCell ref="H57:H62"/>
    <mergeCell ref="K53:K55"/>
    <mergeCell ref="L53:L55"/>
    <mergeCell ref="W60:W63"/>
    <mergeCell ref="X60:X63"/>
    <mergeCell ref="A53:A55"/>
    <mergeCell ref="B53:B55"/>
    <mergeCell ref="A50:A52"/>
    <mergeCell ref="B50:B52"/>
    <mergeCell ref="C50:C52"/>
    <mergeCell ref="G57:G62"/>
    <mergeCell ref="F57:F63"/>
    <mergeCell ref="E57:E63"/>
    <mergeCell ref="D57:D63"/>
    <mergeCell ref="C57:C63"/>
    <mergeCell ref="B57:B63"/>
    <mergeCell ref="D50:D52"/>
    <mergeCell ref="E50:E52"/>
    <mergeCell ref="F50:F52"/>
    <mergeCell ref="C53:C55"/>
    <mergeCell ref="D53:D55"/>
    <mergeCell ref="E53:E55"/>
    <mergeCell ref="F53:F55"/>
    <mergeCell ref="O53:O55"/>
    <mergeCell ref="N53:N55"/>
    <mergeCell ref="W53:W55"/>
    <mergeCell ref="X53:X55"/>
    <mergeCell ref="W64:W65"/>
    <mergeCell ref="X64:X65"/>
    <mergeCell ref="W27:W29"/>
    <mergeCell ref="X27:X29"/>
    <mergeCell ref="W31:W32"/>
    <mergeCell ref="X31:X32"/>
    <mergeCell ref="W34:W35"/>
    <mergeCell ref="X34:X35"/>
    <mergeCell ref="W38:W39"/>
    <mergeCell ref="X38:X39"/>
    <mergeCell ref="W40:W41"/>
    <mergeCell ref="X40:X41"/>
    <mergeCell ref="Y37:Y39"/>
    <mergeCell ref="W23:W24"/>
    <mergeCell ref="X23:X24"/>
    <mergeCell ref="W42:W43"/>
    <mergeCell ref="X42:X43"/>
    <mergeCell ref="W47:W49"/>
    <mergeCell ref="X47:X49"/>
    <mergeCell ref="W18:X20"/>
    <mergeCell ref="W50:W52"/>
    <mergeCell ref="X50:X52"/>
  </mergeCells>
  <printOptions horizontalCentered="1"/>
  <pageMargins left="0" right="0" top="0.59055118110236227" bottom="0.39370078740157483" header="0" footer="0"/>
  <pageSetup paperSize="5" scale="51" fitToHeight="0" orientation="landscape" r:id="rId1"/>
  <rowBreaks count="2" manualBreakCount="2">
    <brk id="32" max="24" man="1"/>
    <brk id="49"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EJEC. OCT-DIC.2022</vt:lpstr>
      <vt:lpstr>'EJEC. OCT-DIC.2022'!Área_de_impresión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Emiliano Burgos - Planifiacion</dc:creator>
  <cp:lastModifiedBy>Ada Ysabel Valenzuela Guerrero</cp:lastModifiedBy>
  <cp:lastPrinted>2023-01-19T17:50:11Z</cp:lastPrinted>
  <dcterms:created xsi:type="dcterms:W3CDTF">2022-07-06T19:34:55Z</dcterms:created>
  <dcterms:modified xsi:type="dcterms:W3CDTF">2023-01-19T18:09:58Z</dcterms:modified>
</cp:coreProperties>
</file>